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Anagrafe\Desktop\FLUSSI DI CASSA\"/>
    </mc:Choice>
  </mc:AlternateContent>
  <xr:revisionPtr revIDLastSave="0" documentId="13_ncr:1_{C9BCBEA7-BACC-45DB-A347-8360F96F440E}" xr6:coauthVersionLast="47" xr6:coauthVersionMax="47" xr10:uidLastSave="{00000000-0000-0000-0000-000000000000}"/>
  <bookViews>
    <workbookView xWindow="-120" yWindow="-120" windowWidth="29040" windowHeight="17640" xr2:uid="{00000000-000D-0000-FFFF-FFFF00000000}"/>
  </bookViews>
  <sheets>
    <sheet name="Modello Piano flussi cassa" sheetId="4" r:id="rId1"/>
    <sheet name="ModelloPianoFlussiCassa_PEG" sheetId="6" r:id="rId2"/>
  </sheets>
  <definedNames>
    <definedName name="_xlnm.Print_Area" localSheetId="0">'Modello Piano flussi cassa'!$A$1:$J$110</definedName>
    <definedName name="_xlnm.Print_Area" localSheetId="1">ModelloPianoFlussiCassa_PEG!$A$1:$N$231</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M221" i="6" l="1"/>
  <c r="K221" i="6"/>
  <c r="K223" i="6" s="1"/>
  <c r="I221" i="6"/>
  <c r="I223" i="6" s="1"/>
  <c r="G221" i="6"/>
  <c r="N216" i="6"/>
  <c r="L216" i="6"/>
  <c r="J216" i="6"/>
  <c r="H216" i="6"/>
  <c r="N209" i="6"/>
  <c r="N221" i="6" s="1"/>
  <c r="L209" i="6"/>
  <c r="L221" i="6" s="1"/>
  <c r="J209" i="6"/>
  <c r="J221" i="6" s="1"/>
  <c r="H209" i="6"/>
  <c r="H221" i="6" s="1"/>
  <c r="H223" i="6" s="1"/>
  <c r="N208" i="6"/>
  <c r="M208" i="6"/>
  <c r="M223" i="6" s="1"/>
  <c r="L208" i="6"/>
  <c r="K208" i="6"/>
  <c r="J208" i="6"/>
  <c r="I208" i="6"/>
  <c r="H208" i="6"/>
  <c r="G208" i="6"/>
  <c r="G223" i="6" s="1"/>
  <c r="N206" i="6"/>
  <c r="M206" i="6"/>
  <c r="L206" i="6"/>
  <c r="K206" i="6"/>
  <c r="J206" i="6"/>
  <c r="I206" i="6"/>
  <c r="H206" i="6"/>
  <c r="G206" i="6"/>
  <c r="N199" i="6"/>
  <c r="M199" i="6"/>
  <c r="L199" i="6"/>
  <c r="K199" i="6"/>
  <c r="J199" i="6"/>
  <c r="I199" i="6"/>
  <c r="H199" i="6"/>
  <c r="G199" i="6"/>
  <c r="N194" i="6"/>
  <c r="M194" i="6"/>
  <c r="K194" i="6"/>
  <c r="I194" i="6"/>
  <c r="H194" i="6"/>
  <c r="G194" i="6"/>
  <c r="N187" i="6"/>
  <c r="L187" i="6"/>
  <c r="L194" i="6" s="1"/>
  <c r="J187" i="6"/>
  <c r="J194" i="6" s="1"/>
  <c r="H187" i="6"/>
  <c r="M185" i="6"/>
  <c r="K185" i="6"/>
  <c r="I185" i="6"/>
  <c r="H185" i="6"/>
  <c r="G185" i="6"/>
  <c r="N181" i="6"/>
  <c r="L181" i="6"/>
  <c r="L185" i="6" s="1"/>
  <c r="J181" i="6"/>
  <c r="J185" i="6" s="1"/>
  <c r="H181" i="6"/>
  <c r="N155" i="6"/>
  <c r="N185" i="6" s="1"/>
  <c r="L155" i="6"/>
  <c r="J155" i="6"/>
  <c r="H155" i="6"/>
  <c r="N119" i="6"/>
  <c r="L119" i="6"/>
  <c r="J119" i="6"/>
  <c r="H119" i="6"/>
  <c r="N114" i="6"/>
  <c r="L114" i="6"/>
  <c r="J114" i="6"/>
  <c r="H114" i="6"/>
  <c r="N105" i="6"/>
  <c r="L105" i="6"/>
  <c r="J105" i="6"/>
  <c r="H105" i="6"/>
  <c r="N100" i="6"/>
  <c r="N227" i="6" s="1"/>
  <c r="L100" i="6"/>
  <c r="L227" i="6" s="1"/>
  <c r="J100" i="6"/>
  <c r="J227" i="6" s="1"/>
  <c r="H100" i="6"/>
  <c r="H227" i="6" s="1"/>
  <c r="M95" i="6"/>
  <c r="K95" i="6"/>
  <c r="K97" i="6" s="1"/>
  <c r="K99" i="6" s="1"/>
  <c r="K226" i="6" s="1"/>
  <c r="I95" i="6"/>
  <c r="H95" i="6"/>
  <c r="G95" i="6"/>
  <c r="N90" i="6"/>
  <c r="L90" i="6"/>
  <c r="L95" i="6" s="1"/>
  <c r="J90" i="6"/>
  <c r="J95" i="6" s="1"/>
  <c r="H90" i="6"/>
  <c r="N83" i="6"/>
  <c r="N95" i="6" s="1"/>
  <c r="L83" i="6"/>
  <c r="J83" i="6"/>
  <c r="H83" i="6"/>
  <c r="N82" i="6"/>
  <c r="M82" i="6"/>
  <c r="M97" i="6" s="1"/>
  <c r="M99" i="6" s="1"/>
  <c r="M226" i="6" s="1"/>
  <c r="L82" i="6"/>
  <c r="K82" i="6"/>
  <c r="J82" i="6"/>
  <c r="I82" i="6"/>
  <c r="I97" i="6" s="1"/>
  <c r="I99" i="6" s="1"/>
  <c r="I226" i="6" s="1"/>
  <c r="H82" i="6"/>
  <c r="G82" i="6"/>
  <c r="G97" i="6" s="1"/>
  <c r="G99" i="6" s="1"/>
  <c r="G226" i="6" s="1"/>
  <c r="N77" i="6"/>
  <c r="M77" i="6"/>
  <c r="L77" i="6"/>
  <c r="K77" i="6"/>
  <c r="J77" i="6"/>
  <c r="I77" i="6"/>
  <c r="H77" i="6"/>
  <c r="G77" i="6"/>
  <c r="M72" i="6"/>
  <c r="K72" i="6"/>
  <c r="I72" i="6"/>
  <c r="G72" i="6"/>
  <c r="N66" i="6"/>
  <c r="N72" i="6" s="1"/>
  <c r="L66" i="6"/>
  <c r="L72" i="6" s="1"/>
  <c r="J66" i="6"/>
  <c r="J72" i="6" s="1"/>
  <c r="H66" i="6"/>
  <c r="N55" i="6"/>
  <c r="L55" i="6"/>
  <c r="J55" i="6"/>
  <c r="H55" i="6"/>
  <c r="H72" i="6" s="1"/>
  <c r="N53" i="6"/>
  <c r="M53" i="6"/>
  <c r="K53" i="6"/>
  <c r="I53" i="6"/>
  <c r="H53" i="6"/>
  <c r="G53" i="6"/>
  <c r="N50" i="6"/>
  <c r="L50" i="6"/>
  <c r="L53" i="6" s="1"/>
  <c r="J50" i="6"/>
  <c r="J53" i="6" s="1"/>
  <c r="H50" i="6"/>
  <c r="N35" i="6"/>
  <c r="L35" i="6"/>
  <c r="J35" i="6"/>
  <c r="H35" i="6"/>
  <c r="M34" i="6"/>
  <c r="L34" i="6"/>
  <c r="K34" i="6"/>
  <c r="I34" i="6"/>
  <c r="G34" i="6"/>
  <c r="N27" i="6"/>
  <c r="N34" i="6" s="1"/>
  <c r="L27" i="6"/>
  <c r="J27" i="6"/>
  <c r="J34" i="6" s="1"/>
  <c r="H27" i="6"/>
  <c r="H34" i="6" s="1"/>
  <c r="M26" i="6"/>
  <c r="L26" i="6"/>
  <c r="K26" i="6"/>
  <c r="I26" i="6"/>
  <c r="G26" i="6"/>
  <c r="N17" i="6"/>
  <c r="N26" i="6" s="1"/>
  <c r="L17" i="6"/>
  <c r="J17" i="6"/>
  <c r="J26" i="6" s="1"/>
  <c r="H17" i="6"/>
  <c r="H26" i="6" s="1"/>
  <c r="F102" i="4"/>
  <c r="J100" i="4"/>
  <c r="J102" i="4" s="1"/>
  <c r="I100" i="4"/>
  <c r="H100" i="4"/>
  <c r="H102" i="4" s="1"/>
  <c r="G100" i="4"/>
  <c r="F100" i="4"/>
  <c r="E100" i="4"/>
  <c r="E102" i="4" s="1"/>
  <c r="D100" i="4"/>
  <c r="D102" i="4" s="1"/>
  <c r="C100" i="4"/>
  <c r="J96" i="4"/>
  <c r="I96" i="4"/>
  <c r="H96" i="4"/>
  <c r="G96" i="4"/>
  <c r="G102" i="4" s="1"/>
  <c r="F96" i="4"/>
  <c r="E96" i="4"/>
  <c r="D96" i="4"/>
  <c r="C96" i="4"/>
  <c r="J90" i="4"/>
  <c r="I90" i="4"/>
  <c r="I102" i="4" s="1"/>
  <c r="H90" i="4"/>
  <c r="G90" i="4"/>
  <c r="F90" i="4"/>
  <c r="E90" i="4"/>
  <c r="D90" i="4"/>
  <c r="C90" i="4"/>
  <c r="C102" i="4" s="1"/>
  <c r="J85" i="4"/>
  <c r="I85" i="4"/>
  <c r="H85" i="4"/>
  <c r="G85" i="4"/>
  <c r="F85" i="4"/>
  <c r="E85" i="4"/>
  <c r="D85" i="4"/>
  <c r="C85" i="4"/>
  <c r="J79" i="4"/>
  <c r="I79" i="4"/>
  <c r="H79" i="4"/>
  <c r="G79" i="4"/>
  <c r="F79" i="4"/>
  <c r="E79" i="4"/>
  <c r="D79" i="4"/>
  <c r="C79" i="4"/>
  <c r="J64" i="4"/>
  <c r="J106" i="4" s="1"/>
  <c r="H64" i="4"/>
  <c r="H106" i="4" s="1"/>
  <c r="F64" i="4"/>
  <c r="F106" i="4" s="1"/>
  <c r="D64" i="4"/>
  <c r="D106" i="4" s="1"/>
  <c r="J59" i="4"/>
  <c r="I59" i="4"/>
  <c r="H59" i="4"/>
  <c r="H61" i="4" s="1"/>
  <c r="H63" i="4" s="1"/>
  <c r="H105" i="4" s="1"/>
  <c r="H107" i="4" s="1"/>
  <c r="G59" i="4"/>
  <c r="F59" i="4"/>
  <c r="E59" i="4"/>
  <c r="D59" i="4"/>
  <c r="C59" i="4"/>
  <c r="J56" i="4"/>
  <c r="I56" i="4"/>
  <c r="H56" i="4"/>
  <c r="G56" i="4"/>
  <c r="F56" i="4"/>
  <c r="E56" i="4"/>
  <c r="D56" i="4"/>
  <c r="C56" i="4"/>
  <c r="J51" i="4"/>
  <c r="I51" i="4"/>
  <c r="H51" i="4"/>
  <c r="G51" i="4"/>
  <c r="F51" i="4"/>
  <c r="F61" i="4" s="1"/>
  <c r="F63" i="4" s="1"/>
  <c r="F105" i="4" s="1"/>
  <c r="F107" i="4" s="1"/>
  <c r="E51" i="4"/>
  <c r="D51" i="4"/>
  <c r="C51" i="4"/>
  <c r="J46" i="4"/>
  <c r="I46" i="4"/>
  <c r="H46" i="4"/>
  <c r="G46" i="4"/>
  <c r="F46" i="4"/>
  <c r="E46" i="4"/>
  <c r="D46" i="4"/>
  <c r="C46" i="4"/>
  <c r="J40" i="4"/>
  <c r="I40" i="4"/>
  <c r="H40" i="4"/>
  <c r="G40" i="4"/>
  <c r="F40" i="4"/>
  <c r="E40" i="4"/>
  <c r="D40" i="4"/>
  <c r="C40" i="4"/>
  <c r="J34" i="4"/>
  <c r="I34" i="4"/>
  <c r="H34" i="4"/>
  <c r="G34" i="4"/>
  <c r="F34" i="4"/>
  <c r="E34" i="4"/>
  <c r="D34" i="4"/>
  <c r="C34" i="4"/>
  <c r="H30" i="4"/>
  <c r="J18" i="4"/>
  <c r="J17" i="4" s="1"/>
  <c r="J30" i="4" s="1"/>
  <c r="I18" i="4"/>
  <c r="H18" i="4"/>
  <c r="G18" i="4"/>
  <c r="G17" i="4" s="1"/>
  <c r="G30" i="4" s="1"/>
  <c r="F18" i="4"/>
  <c r="E18" i="4"/>
  <c r="E17" i="4" s="1"/>
  <c r="E30" i="4" s="1"/>
  <c r="D18" i="4"/>
  <c r="D17" i="4" s="1"/>
  <c r="D30" i="4" s="1"/>
  <c r="C18" i="4"/>
  <c r="I17" i="4"/>
  <c r="I30" i="4" s="1"/>
  <c r="H17" i="4"/>
  <c r="F17" i="4"/>
  <c r="F30" i="4" s="1"/>
  <c r="C17" i="4"/>
  <c r="C30" i="4" s="1"/>
  <c r="J97" i="6" l="1"/>
  <c r="J99" i="6" s="1"/>
  <c r="J223" i="6"/>
  <c r="L97" i="6"/>
  <c r="L99" i="6" s="1"/>
  <c r="L226" i="6" s="1"/>
  <c r="L228" i="6" s="1"/>
  <c r="L223" i="6"/>
  <c r="N223" i="6"/>
  <c r="D61" i="4"/>
  <c r="D63" i="4" s="1"/>
  <c r="D105" i="4" s="1"/>
  <c r="D107" i="4" s="1"/>
  <c r="J61" i="4"/>
  <c r="J63" i="4" s="1"/>
  <c r="J105" i="4" s="1"/>
  <c r="J107" i="4" s="1"/>
  <c r="C61" i="4"/>
  <c r="C63" i="4" s="1"/>
  <c r="C105" i="4" s="1"/>
  <c r="I61" i="4"/>
  <c r="I63" i="4" s="1"/>
  <c r="I105" i="4" s="1"/>
  <c r="G61" i="4"/>
  <c r="G63" i="4" s="1"/>
  <c r="G105" i="4" s="1"/>
  <c r="E61" i="4"/>
  <c r="E63" i="4" s="1"/>
  <c r="E105" i="4" s="1"/>
  <c r="N97" i="6"/>
  <c r="N99" i="6" s="1"/>
  <c r="N226" i="6" s="1"/>
  <c r="N228" i="6" s="1"/>
  <c r="H97" i="6"/>
  <c r="H99" i="6" s="1"/>
  <c r="H226" i="6" s="1"/>
  <c r="H228" i="6" s="1"/>
  <c r="J226" i="6" l="1"/>
  <c r="J228" i="6" s="1"/>
</calcChain>
</file>

<file path=xl/sharedStrings.xml><?xml version="1.0" encoding="utf-8"?>
<sst xmlns="http://schemas.openxmlformats.org/spreadsheetml/2006/main" count="925" uniqueCount="472">
  <si>
    <t>Contributi agli investimenti</t>
  </si>
  <si>
    <t>Altri trasferimenti in conto capitale</t>
  </si>
  <si>
    <t>Altre entrate in conto capitale</t>
  </si>
  <si>
    <t>Riscossioni  (in c/competenza e in c/residui)</t>
  </si>
  <si>
    <t>Previsioni di cassa (1)</t>
  </si>
  <si>
    <t>E.1.00.00.00.000</t>
  </si>
  <si>
    <t>Tributi</t>
  </si>
  <si>
    <t>E.1.01.00.00.000</t>
  </si>
  <si>
    <t>E.1.01.02.00.000</t>
  </si>
  <si>
    <t>E.1.01.03.00.000</t>
  </si>
  <si>
    <t>Compartecipazioni di tributi</t>
  </si>
  <si>
    <t>E.1.01.04.00.000</t>
  </si>
  <si>
    <t>Fondi perequativi</t>
  </si>
  <si>
    <t>E.1.03.00.00.000</t>
  </si>
  <si>
    <t>Trasferimenti correnti</t>
  </si>
  <si>
    <t>E.2.00.00.00.000</t>
  </si>
  <si>
    <t>Trasferimenti correnti da Ministeri</t>
  </si>
  <si>
    <t>E.2.01.01.01.001</t>
  </si>
  <si>
    <t>Trasferimenti correnti da Regioni e province autonome</t>
  </si>
  <si>
    <t>E.2.01.01.02.001</t>
  </si>
  <si>
    <t>E.3.00.00.00.000</t>
  </si>
  <si>
    <t>Vendita di beni e servizi e proventi derivanti dalla gestione dei beni</t>
  </si>
  <si>
    <t>E.3.01.00.00.000</t>
  </si>
  <si>
    <t>Proventi derivanti dall'attività di controllo e repressione delle irregolarità e degli illeciti</t>
  </si>
  <si>
    <t>E.3.02.00.00.000</t>
  </si>
  <si>
    <t>Interessi attivi</t>
  </si>
  <si>
    <t>E.3.03.00.00.000</t>
  </si>
  <si>
    <t>Altre entrate da redditi da capitale</t>
  </si>
  <si>
    <t>E.3.04.00.00.000</t>
  </si>
  <si>
    <t>Rimborsi e altre entrate correnti</t>
  </si>
  <si>
    <t>E.3.05.00.00.000</t>
  </si>
  <si>
    <t>E.4.00.00.00.000</t>
  </si>
  <si>
    <t>Tributi in conto capitale</t>
  </si>
  <si>
    <t>E.4.01.00.00.000</t>
  </si>
  <si>
    <t>E.4.02.00.00.000</t>
  </si>
  <si>
    <t>E.4.03.00.00.000</t>
  </si>
  <si>
    <t>Entrate da alienazione di beni materiali e immateriali</t>
  </si>
  <si>
    <t>E.4.04.00.00.000</t>
  </si>
  <si>
    <t>E.4.05.00.00.000</t>
  </si>
  <si>
    <t>E.5.00.00.00.000</t>
  </si>
  <si>
    <t>Alienazione di attività finanziarie</t>
  </si>
  <si>
    <t>E.5.01.00.00.000</t>
  </si>
  <si>
    <t>Riscossione crediti di breve termine</t>
  </si>
  <si>
    <t>E.5.02.00.00.000</t>
  </si>
  <si>
    <t>Riscossione crediti di medio-lungo termine</t>
  </si>
  <si>
    <t>E.5.03.00.00.000</t>
  </si>
  <si>
    <t>Altre entrate per riduzione di attività finanziarie</t>
  </si>
  <si>
    <t>E.5.04.00.00.000</t>
  </si>
  <si>
    <t>E.6.00.00.00.000</t>
  </si>
  <si>
    <t>Emissione di titoli obbligazionari</t>
  </si>
  <si>
    <t>E.6.01.00.00.000</t>
  </si>
  <si>
    <t>Accensione prestiti a breve termine</t>
  </si>
  <si>
    <t>E.6.02.00.00.000</t>
  </si>
  <si>
    <t>Accensione mutui e altri finanziamenti a medio lungo termine</t>
  </si>
  <si>
    <t>E.6.03.00.00.000</t>
  </si>
  <si>
    <t>Altre forme di indebitamento</t>
  </si>
  <si>
    <t>E.6.04.00.00.000</t>
  </si>
  <si>
    <t>E.9.00.00.00.000</t>
  </si>
  <si>
    <t>Entrate per partite di giro</t>
  </si>
  <si>
    <t>E.9.01.00.00.000</t>
  </si>
  <si>
    <t>Entrate per conto terzi</t>
  </si>
  <si>
    <t>E.9.02.00.00.000</t>
  </si>
  <si>
    <t>U.1.00.00.00.000</t>
  </si>
  <si>
    <t>Redditi da lavoro dipendente</t>
  </si>
  <si>
    <t>U.1.01.00.00.000</t>
  </si>
  <si>
    <t>Imposte e tasse a carico dell'ente</t>
  </si>
  <si>
    <t>U.1.02.00.00.000</t>
  </si>
  <si>
    <t>Acquisto di beni e servizi</t>
  </si>
  <si>
    <t>U.1.03.00.00.000</t>
  </si>
  <si>
    <t>U.1.04.00.00.000</t>
  </si>
  <si>
    <t>Trasferimenti di tributi</t>
  </si>
  <si>
    <t>U.1.05.00.00.000</t>
  </si>
  <si>
    <t>U.1.06.00.00.000</t>
  </si>
  <si>
    <t>Interessi passivi</t>
  </si>
  <si>
    <t>U.1.07.00.00.000</t>
  </si>
  <si>
    <t>Altre spese per redditi da capitale</t>
  </si>
  <si>
    <t>U.1.08.00.00.000</t>
  </si>
  <si>
    <t>Rimborsi e poste correttive delle entrate</t>
  </si>
  <si>
    <t>U.1.09.00.00.000</t>
  </si>
  <si>
    <t>Altre spese correnti</t>
  </si>
  <si>
    <t>U.1.10.00.00.000</t>
  </si>
  <si>
    <t>U.2.00.00.00.000</t>
  </si>
  <si>
    <t>Tributi in conto capitale a carico dell'ente</t>
  </si>
  <si>
    <t>U.2.01.00.00.000</t>
  </si>
  <si>
    <t>Investimenti fissi lordi e acquisto di terreni</t>
  </si>
  <si>
    <t>U.2.02.00.00.000</t>
  </si>
  <si>
    <t>U.2.03.00.00.000</t>
  </si>
  <si>
    <t>U.2.04.00.00.000</t>
  </si>
  <si>
    <t>Altre spese in conto capitale</t>
  </si>
  <si>
    <t>U.2.05.00.00.000</t>
  </si>
  <si>
    <t>U.3.00.00.00.000</t>
  </si>
  <si>
    <t>Acquisizioni di attività finanziarie</t>
  </si>
  <si>
    <t>U.3.01.00.00.000</t>
  </si>
  <si>
    <t>Concessione crediti di breve termine</t>
  </si>
  <si>
    <t>U.3.02.00.00.000</t>
  </si>
  <si>
    <t>Concessione crediti di medio-lungo termine</t>
  </si>
  <si>
    <t>U.3.03.00.00.000</t>
  </si>
  <si>
    <t>Altre spese per incremento di attività finanziarie</t>
  </si>
  <si>
    <t>U.3.04.00.00.000</t>
  </si>
  <si>
    <t>U.4.00.00.00.000</t>
  </si>
  <si>
    <t>Rimborso di titoli obbligazionari</t>
  </si>
  <si>
    <t>U.4.01.00.00.000</t>
  </si>
  <si>
    <t>Rimborso prestiti a breve termine</t>
  </si>
  <si>
    <t>U.4.02.00.00.000</t>
  </si>
  <si>
    <t>Rimborso mutui e altri finanziamenti a medio lungo termine</t>
  </si>
  <si>
    <t>U.4.03.00.00.000</t>
  </si>
  <si>
    <t>Rimborso di altre forme di indebitamento</t>
  </si>
  <si>
    <t>U.4.04.00.00.000</t>
  </si>
  <si>
    <t>Fondi per rimborso prestiti</t>
  </si>
  <si>
    <t>U.4.05.00.00.000</t>
  </si>
  <si>
    <t>U.7.00.00.00.000</t>
  </si>
  <si>
    <t>Uscite per partite di giro</t>
  </si>
  <si>
    <t>U.7.01.00.00.000</t>
  </si>
  <si>
    <t>Uscite per conto terzi</t>
  </si>
  <si>
    <t>U.7.02.00.00.000</t>
  </si>
  <si>
    <t>Totale Titolo 9 - Entrate per conto terzi e partite di giro</t>
  </si>
  <si>
    <t>Totale Titolo 6 Accensione Prestiti</t>
  </si>
  <si>
    <t>Totale Titolo 5 - Entrate da riduzione di attività finanziarie</t>
  </si>
  <si>
    <t>Totale Titolo 4 - Entrate in conto capitale</t>
  </si>
  <si>
    <t>Totale titolo 3 - Entrate extratributarie</t>
  </si>
  <si>
    <t>Trasferimenti correnti da altri</t>
  </si>
  <si>
    <t>E.0.00.00.99.999</t>
  </si>
  <si>
    <t xml:space="preserve">Pagamenti in c/competenza e in c/residui </t>
  </si>
  <si>
    <t>Totale Titolo 7 - Uscite per conto terzi e partite di giro</t>
  </si>
  <si>
    <t>Totale Titolo 4 - Rimborso Prestiti</t>
  </si>
  <si>
    <t>Totale titolo 3 - Spese per incremento attività finanziarie</t>
  </si>
  <si>
    <t>Totale titolo 2 - Spese in conto capitale</t>
  </si>
  <si>
    <t>Totale titolo 1 - Spese correnti</t>
  </si>
  <si>
    <t>Totale Titolo 5 - Chiusura Anticipazioni ricevute da istituto tesoriere/cassiere</t>
  </si>
  <si>
    <t>FONDO DI CASSA ALLA FINE DEL TRIMESTRE</t>
  </si>
  <si>
    <t>Codice SIOPE</t>
  </si>
  <si>
    <t xml:space="preserve">Descrizione </t>
  </si>
  <si>
    <t>TOTALE PAGAMENTI</t>
  </si>
  <si>
    <t>TOTALE RISORSE DISPONIBILI</t>
  </si>
  <si>
    <t>RICORSO ANTICIPAZIONI DELL'ISTITUTOTESORIERE</t>
  </si>
  <si>
    <t>Totale titolo 2 - Trasferimenti correnti</t>
  </si>
  <si>
    <t>Totale titolo 1 - Entrate correnti di natura tributaria, contributiva e perequativa</t>
  </si>
  <si>
    <t>U.0.00.00.99.999</t>
  </si>
  <si>
    <t xml:space="preserve">FONDO DI CASSA ALL'INIZIO DELL'ANNO </t>
  </si>
  <si>
    <t>E.1.01.01.41.000</t>
  </si>
  <si>
    <t>Addizionale comunale IRPEF</t>
  </si>
  <si>
    <t>E.1.01.01.16.000</t>
  </si>
  <si>
    <t>E.1.01.01.06.000</t>
  </si>
  <si>
    <t>Dati SIOPE N-2</t>
  </si>
  <si>
    <r>
      <t xml:space="preserve">Carte contabili </t>
    </r>
    <r>
      <rPr>
        <vertAlign val="superscript"/>
        <sz val="11"/>
        <color rgb="FF000000"/>
        <rFont val="Calibri"/>
        <family val="2"/>
      </rPr>
      <t>(2)</t>
    </r>
  </si>
  <si>
    <t>In attuazione dell'art. 6, comma 1, del decreto-legge n. 155 del 2024, al fine di rafforzare le misure per la riduzione dei tempi di pagamento (Riforma  del PNRR 1.11), entro il 28 febbraio di ciascun anno gli enti territoriali  ed i loro enti strumentali in contabilità finanziaria di cui all’articolo 1, comma 2, del decreto legislativo 30 marzo 2001, n. 165, adottano un piano annuale dei flussi di cassa, contenente un cronoprogramma dei pagamenti e degli incassi relativi all'esercizio di riferimento, redatto sulla base del seguente modello. Gli enti che hanno sottoscritto l'accordo di cui all'art. 40 del DL 19 del 2024, nel 2025  proseguono la sperimentazione del Programma dei pagamenti (allegato n. 3 all'accordo sottoscritto con il Ministro dell'economia e delle finanze).</t>
  </si>
  <si>
    <t>MODELLO DEL  PIANO ANNUALE DEI FLUSSI DI CASSA DEGLI ENTI TERRITORIALI 
E DEI LORO ENTI STRUMENTALI IN CONTABILITA' FINANZIARIA 
DI CUI  ALL'ART. 1, COMMA 2, DEL DECRETO LEGISLATIVO 30 MARZO  2001, N. 165</t>
  </si>
  <si>
    <t>E.1.01.01.00.000</t>
  </si>
  <si>
    <t>Imposte, tasse e proventi assimilati</t>
  </si>
  <si>
    <t xml:space="preserve">(1) Al termine di ciascun trimestre, le previsioni sono sostituite con l'importo degli incassi/pagamenti effettivi e sono aggiornate le previsioni dei trimestri successivi.La descrizione delle colonne  che riportano gli incassi e i pagamenti effettivi dell'esercizio è ridenominata "Incassi effettivi"/"Pagamenti effettivi".
</t>
  </si>
  <si>
    <t>Le previsioni trimestrali del Piano sono elaborate dal responsabile finanziario con la collaborazione dei responsabili dei servizi dell'ente, anche tenendo conto dell'andamento degli incassi e dei pagamenti degli esercizi precedenti (consultabili dal sito internet www.SIOPE.it), e  in considerazione delle novità e delle peculiarità dell'esercizio (le nuove attività previste nei documenti di programmazione  e/o modifiche del quadro normativo).</t>
  </si>
  <si>
    <t xml:space="preserve">(2) L'importo delle carte contabili è inserito quando si sostituiscono le previsioni con gli incassi e i pagamenti effettivi, ed è ridotto in occasione dei successivi aggiornamenti;
</t>
  </si>
  <si>
    <t xml:space="preserve">Il Piano dei flussi di cassa è aggiornato con atto del responsabile finanziario. </t>
  </si>
  <si>
    <t>Al fine di garantirne l'efficacia nel corso dell'esercizio,  gli enti sono invitati a verificare trimestralmente le previsioni, ad aggiornare il Piano annuale dei flussi di cassa e a dare comunicazione alla Giunta/organo esecutivo dell'attuazione del Piano.
La verifica e l'aggiornamento del prospetto possono, ad esempio, essere effettuati:
- sostituendo le previsioni del trimestre concluso e i dati SIOPE dei trimestri precedenti con gli importi degli incassi e dei pagamenti effettivi, estratti dalla banca dati SIOPE;
- riformulando di conseguenza le previsioni dei trimestri successivi;
- tenendo conto delle variazioni di bilancio che incidono sulle previsioni trimestrali di cassa.</t>
  </si>
  <si>
    <t>Imposta municipale propria</t>
  </si>
  <si>
    <t xml:space="preserve">TOTALE RISCOSSIONI (al netto anticipazione del tesoriere) </t>
  </si>
  <si>
    <r>
      <t xml:space="preserve">Previsioni di cassa </t>
    </r>
    <r>
      <rPr>
        <b/>
        <i/>
        <vertAlign val="superscript"/>
        <sz val="11"/>
        <rFont val="Calibri"/>
        <family val="2"/>
      </rPr>
      <t>(1)</t>
    </r>
  </si>
  <si>
    <r>
      <t xml:space="preserve">di cui  con vincolo di cassa </t>
    </r>
    <r>
      <rPr>
        <i/>
        <sz val="11"/>
        <color rgb="FF000000"/>
        <rFont val="Calibri"/>
        <family val="2"/>
      </rPr>
      <t>(solo per gli enti locali)</t>
    </r>
  </si>
  <si>
    <r>
      <t xml:space="preserve">Tributi destinati al finanziamento della sanità </t>
    </r>
    <r>
      <rPr>
        <i/>
        <sz val="11"/>
        <rFont val="Calibri"/>
        <family val="2"/>
      </rPr>
      <t>(solo per le regioni)</t>
    </r>
  </si>
  <si>
    <r>
      <t xml:space="preserve">Tributi devoluti e regolati alle autonomie speciali </t>
    </r>
    <r>
      <rPr>
        <i/>
        <sz val="11"/>
        <rFont val="Calibri"/>
        <family val="2"/>
      </rPr>
      <t>(solo per le regioni)</t>
    </r>
  </si>
  <si>
    <r>
      <t>di cui riscossioni con vincolo di cassa</t>
    </r>
    <r>
      <rPr>
        <b/>
        <i/>
        <sz val="11"/>
        <color rgb="FF000000"/>
        <rFont val="Calibri"/>
        <family val="2"/>
      </rPr>
      <t xml:space="preserve"> (solo per gli enti locali)</t>
    </r>
  </si>
  <si>
    <r>
      <t xml:space="preserve">di cui  con vincolo di cassa </t>
    </r>
    <r>
      <rPr>
        <b/>
        <i/>
        <sz val="11"/>
        <color rgb="FF000000"/>
        <rFont val="Calibri"/>
        <family val="2"/>
      </rPr>
      <t>(solo per gli enti locali)</t>
    </r>
  </si>
  <si>
    <r>
      <t xml:space="preserve">di cui pagamenti  con vincolo di cassa </t>
    </r>
    <r>
      <rPr>
        <b/>
        <i/>
        <sz val="11"/>
        <color rgb="FF000000"/>
        <rFont val="Calibri"/>
        <family val="2"/>
      </rPr>
      <t>(solo per gli enti locali)</t>
    </r>
  </si>
  <si>
    <r>
      <t xml:space="preserve">di cui con vincolo di cassa </t>
    </r>
    <r>
      <rPr>
        <b/>
        <i/>
        <sz val="11"/>
        <color rgb="FF000000"/>
        <rFont val="Calibri"/>
        <family val="2"/>
      </rPr>
      <t>(solo per gli enti locali)</t>
    </r>
  </si>
  <si>
    <r>
      <t>Il Piano annuale dei flussi di cassa è adottato</t>
    </r>
    <r>
      <rPr>
        <sz val="10"/>
        <color rgb="FFFF0000"/>
        <rFont val="Calibri"/>
        <family val="2"/>
      </rPr>
      <t xml:space="preserve"> </t>
    </r>
    <r>
      <rPr>
        <sz val="10"/>
        <color rgb="FF000000"/>
        <rFont val="Calibri"/>
        <family val="2"/>
      </rPr>
      <t>anche dagli enti che non hanno ancora approvato il bilancio di previsione</t>
    </r>
    <r>
      <rPr>
        <sz val="10"/>
        <rFont val="Calibri"/>
        <family val="2"/>
      </rPr>
      <t>, in quanto l'assenza delle previsioni del bilancio di cassa rende</t>
    </r>
    <r>
      <rPr>
        <sz val="10"/>
        <color rgb="FF0070C0"/>
        <rFont val="Calibri"/>
        <family val="2"/>
      </rPr>
      <t xml:space="preserve"> </t>
    </r>
    <r>
      <rPr>
        <sz val="10"/>
        <rFont val="Calibri"/>
        <family val="2"/>
      </rPr>
      <t xml:space="preserve">ancora più </t>
    </r>
    <r>
      <rPr>
        <sz val="10"/>
        <color rgb="FF000000"/>
        <rFont val="Calibri"/>
        <family val="2"/>
      </rPr>
      <t>necessarie le previsioni del piano annuale dei flussi di cassa.</t>
    </r>
  </si>
  <si>
    <r>
      <t>A seguito dell'adozione (</t>
    </r>
    <r>
      <rPr>
        <vertAlign val="superscript"/>
        <sz val="10"/>
        <rFont val="Calibri"/>
        <family val="2"/>
      </rPr>
      <t>(3</t>
    </r>
    <r>
      <rPr>
        <sz val="10"/>
        <rFont val="Calibri"/>
        <family val="2"/>
      </rPr>
      <t>), il Piano annuale dei flussi di cassa è trasmesso all'organo di revisione per la verifica prevista dall'art. 6, comma 2, del DL 155 del 2024.</t>
    </r>
  </si>
  <si>
    <r>
      <t xml:space="preserve">La classificazione delle entrate e delle spese del Piano dei flussi di cassa prevista nel modello, definita sulla base dei primi livelli della codifica SIOPE, </t>
    </r>
    <r>
      <rPr>
        <u/>
        <sz val="10"/>
        <color rgb="FF000000"/>
        <rFont val="Calibri"/>
        <family val="2"/>
      </rPr>
      <t xml:space="preserve">può </t>
    </r>
    <r>
      <rPr>
        <sz val="10"/>
        <color rgb="FF000000"/>
        <rFont val="Calibri"/>
        <family val="2"/>
      </rPr>
      <t>essere ulteriormente  articolata,  seguendo la codifica SIOPE.</t>
    </r>
  </si>
  <si>
    <t>(3) Entro il 28 febbraio di ciascun anno, in considerazione dell'organizzazione dell'ente,  il Piano dei flussi di casa  è adottato con delibera di giunta o dell'organo esecutivo dell'ente, o con atto del segreterio generale.o del responsabile finanziario. Per gli enti locali il Piano annuale è adottato dalla giunta o dall'organo esecutivo.</t>
  </si>
  <si>
    <t>U.5.01.00.00.000</t>
  </si>
  <si>
    <t>Capitolo / Articolo</t>
  </si>
  <si>
    <t>Piano dei Conti Finanziario (Livello IV)</t>
  </si>
  <si>
    <t>Piano dei Conti Finanziario (Livello V)</t>
  </si>
  <si>
    <t>Tipo di Calcolo</t>
  </si>
  <si>
    <t>E.2.01.00.00.000</t>
  </si>
  <si>
    <r>
      <t xml:space="preserve">di cui pagamenti con vincolo di cassa </t>
    </r>
    <r>
      <rPr>
        <b/>
        <i/>
        <sz val="11"/>
        <color rgb="FF000000"/>
        <rFont val="Calibri"/>
        <family val="2"/>
      </rPr>
      <t>(solo per gli enti locali)</t>
    </r>
  </si>
  <si>
    <t>Chiusura Anticipazioni ricevute da istituto tesoriere/cassiere</t>
  </si>
  <si>
    <t>U.5.00.00.00.000</t>
  </si>
  <si>
    <t>Primo trimestre 2026
 (dati cumulati dal 1/1 al 31/3)</t>
  </si>
  <si>
    <t>Dati a tutto il secondo trimestre 2026
 (dati cumulati dal 1/1 al 30/6)</t>
  </si>
  <si>
    <t>Dati a tutto il terzo trimestre 2026
 dati cumulati dal 1/1 al 30/9)</t>
  </si>
  <si>
    <t>Dati a tutto il quarto trimestre 2026
 (dati cumulati dal 1/1 al 31/12)</t>
  </si>
  <si>
    <t>Imposta di soggiorno</t>
  </si>
  <si>
    <t>E.1.01.01.51.000</t>
  </si>
  <si>
    <t>Tassa smaltimento rifiuti solidi urbani</t>
  </si>
  <si>
    <t>E.1.01.01.61.000</t>
  </si>
  <si>
    <t>Tributo comunale sui rifiuti e sui servizi</t>
  </si>
  <si>
    <t/>
  </si>
  <si>
    <t>Altro...</t>
  </si>
  <si>
    <t>1.0101 - 1005/1005/99 - IMPOSTA DI SOGGIORNO</t>
  </si>
  <si>
    <t>E.1.01.01.41.000 - Imposta di soggiorno</t>
  </si>
  <si>
    <t>E.1.01.01.41.001 - Imposta di soggiorno riscossa a seguito dell'attività ordinaria di gestione</t>
  </si>
  <si>
    <t>Percentuale</t>
  </si>
  <si>
    <t>1.0101 - 1007/1007/99 - ADDIZIONALE I.R.P.E.F. COMUNALE</t>
  </si>
  <si>
    <t>E.1.01.01.16.000 - Addizionale comunale IRPEF</t>
  </si>
  <si>
    <t>E.1.01.01.16.001 - Addizionale comunale IRPEF riscossa a seguito dell'attività ordinaria di gestione</t>
  </si>
  <si>
    <t>1.0101 - 1010/1010/1 - IMU - IMPOSTA MUNICIPALE UNICA (Attività di verifica e controllo)</t>
  </si>
  <si>
    <t>E.1.01.01.06.000 - Imposta municipale propria</t>
  </si>
  <si>
    <t>E.1.01.01.06.002 - Imposte municipale propria riscosse a seguito di attività di verifica e controllo</t>
  </si>
  <si>
    <t>1.0101 - 1010/1010/99 - IMU - IMPOSTA MUNICIPALE UNICA</t>
  </si>
  <si>
    <t>E.1.01.01.06.001 - Imposta municipale propria riscossa a seguito dell'attività ordinaria di gestione</t>
  </si>
  <si>
    <t>1.0101 - 1026/1026/1 - TARI (TARES) - (Attività di verifica e controllo)</t>
  </si>
  <si>
    <t>E.1.01.01.51.000 - Tassa smaltimento rifiuti solidi urbani</t>
  </si>
  <si>
    <t>E.1.01.01.51.002 - Tassa smaltimento rifiuti solidi urbani riscossa a seguito di attività di verifica e controllo</t>
  </si>
  <si>
    <t>1.0101 - 1026/1026/99 - TARI (TARES) - TRIBUTO COMUNALE SUI RIFIUTI E SUI SERVIZI</t>
  </si>
  <si>
    <t>E.1.01.01.61.000 - Tributo comunale sui rifiuti e sui servizi</t>
  </si>
  <si>
    <t>E.1.01.01.61.001 - Tributo comunale sui rifiuti e sui servizi riscosso a seguito dell'attività ordinaria di gestione</t>
  </si>
  <si>
    <t>Manuale</t>
  </si>
  <si>
    <t>1.0301 - 2010/2010/99 - FONDO DI SOLIDARIETA' COMUNALE</t>
  </si>
  <si>
    <t>E.1.03.01.01.000 - Fondi perequativi dallo Stato</t>
  </si>
  <si>
    <t>E.1.03.01.01.001 - Fondi perequativi dallo Stato</t>
  </si>
  <si>
    <t>2.0101 - 2004/2003/5 - CONTRIBUTI DELLO STATO CONCORSO INCREMENTO INDENNITA DEI SINDACI</t>
  </si>
  <si>
    <t>E.2.01.01.01.000 - Trasferimenti correnti da Amministrazioni Centrali</t>
  </si>
  <si>
    <t>E.2.01.01.01.001 - Trasferimenti correnti da Ministeri</t>
  </si>
  <si>
    <t>2.0101 - 2010/2010/1 - FONDO EQUITA' SERVIZI (SOCIALE, TRASPORTO ALUNNI DISABILI, NIDO)</t>
  </si>
  <si>
    <t>Dodicesimi</t>
  </si>
  <si>
    <t>2.0101 - 2011/2011/1 - ASSEGNAZIONE DELLE RISORSE ART 1 COMMA 508 L N 213 DEL 2023 (DM 23 LUGLIO 2024)</t>
  </si>
  <si>
    <t>2.0101 - 2028/2028/99 - CONTRIBUTO REGIONALE MUTUO L..R. 18</t>
  </si>
  <si>
    <t>E.2.01.01.02.000 - Trasferimenti correnti da Amministrazioni Locali</t>
  </si>
  <si>
    <t>E.2.01.01.02.001 - Trasferimenti correnti da Regioni e province autonome</t>
  </si>
  <si>
    <t>2.0101 - 2080/2080/99 - CONTRIBUTO MINOR GETTITO IMU TERRENI AGRICOLI</t>
  </si>
  <si>
    <t>2.0101 - 2085/2085/99 - RIMBORSO SPESE ELETTORALI/REFERENDUM (Trasferimenti)</t>
  </si>
  <si>
    <t>3.0100 - 3001/3001/99 - DIRITTI DI SEGRETERIA</t>
  </si>
  <si>
    <t>E.3.01.02.01.000 - Entrate dalla vendita di servizi</t>
  </si>
  <si>
    <t>E.3.01.02.01.032 - Proventi da diritti di segreteria e rogito</t>
  </si>
  <si>
    <t>3.0100 - 3004/3004/99 - DIRITTI PER IL RILASCIO DELLE CARTE DI IDENTITA'</t>
  </si>
  <si>
    <t>E.3.01.02.01.033 - Proventi da rilascio documenti e diritti di cancelleria</t>
  </si>
  <si>
    <t>3.0100 - 3012/3012/99 - PROVENTI DI SERVIZI CIMITERIALI</t>
  </si>
  <si>
    <t>E.3.01.02.01.014 - Proventi da trasporti funebri, pompe funebri, illuminazione votiva</t>
  </si>
  <si>
    <t>3.0100 - 3013/3013/99 - PROVENTI CONCESSIONI CIMITERIALI (LOCULI)</t>
  </si>
  <si>
    <t>E.3.01.03.01.000 - Canoni e concessioni e diritti reali di godimento</t>
  </si>
  <si>
    <t>E.3.01.03.01.003 - Proventi da concessioni su beni</t>
  </si>
  <si>
    <t>3.0100 - 3063/3063/99 - PROVENTI LOCAZIONE AREA TELECOM</t>
  </si>
  <si>
    <t>E.3.01.03.02.000 - Fitti, noleggi e locazioni</t>
  </si>
  <si>
    <t>E.3.01.03.02.001 - Fitti di terreni e diritti di sfruttamento di giacimenti e risorse naturali</t>
  </si>
  <si>
    <t>3.0100 - 3065/3065/99 - PROVENTI LOCAZIONE EX SCUOLA CAPPELLETTO</t>
  </si>
  <si>
    <t>E.3.01.03.02.002 - Locazioni di altri beni immobili</t>
  </si>
  <si>
    <t>3.0100 - 3075/3075/99 - CANONE UNICO PATRIMONIALE (PUBBILICITA'/AFFISSIONI)</t>
  </si>
  <si>
    <t>E.3.01.03.01.002 - Canone occupazione spazi e aree pubbliche</t>
  </si>
  <si>
    <t>3.0100 - 3080/3080/99 - CANONE UNICO PATRIMONIALE (COSAP)</t>
  </si>
  <si>
    <t>3.0200 - 3008/3008/99 - SANZIONI AMMINISTRATIVE PER VIOLAZIONE REGOLAMENTI COM.LI</t>
  </si>
  <si>
    <t>E.3.02.01.01.000 - Proventi da multe, ammende, sanzioni e oblazioni a carico delle amministrazioni pubbliche</t>
  </si>
  <si>
    <t xml:space="preserve"> - </t>
  </si>
  <si>
    <t>3.0300 - 3081/3081/99 - INTERESSI ATTIVI SULLE GIACENZE DI CASSA</t>
  </si>
  <si>
    <t>E.3.03.03.04.000 - Interessi attivi da depositi bancari o postali</t>
  </si>
  <si>
    <t>E.3.03.03.04.001 - Interessi attivi da depositi bancari o postali</t>
  </si>
  <si>
    <t>3.0400 - 4090/4090/99 - DIVIDENDI AZIONARI</t>
  </si>
  <si>
    <t>E.3.04.02.03.000 - Entrate derivanti dalla distribuzione di dividendi da altre imprese</t>
  </si>
  <si>
    <t>E.3.04.02.03.002 - Entrate derivanti dalla distribuzione di dividendi da altre imprese partecipate non incluse in amministrazioni pubbliche</t>
  </si>
  <si>
    <t>3.0500 - 3138/3138/99 - INTROITI E RIMBORSI DIVERSI</t>
  </si>
  <si>
    <t>E.3.05.99.99.000 - Altre entrate correnti n.a.c.</t>
  </si>
  <si>
    <t>E.3.05.99.99.999 - Altre entrate correnti n.a.c.</t>
  </si>
  <si>
    <t>3.0500 - 3140/12/1 - Entrate per componente perequativa TARI UR1 - UR2 - UR3</t>
  </si>
  <si>
    <t>4.0200 - 4007/4007/2 - CONTRIBUTO STATO INVESTIMENTI MESSA IN SICUREZZA STRADE</t>
  </si>
  <si>
    <t>E.4.02.01.01.000 - Contributi agli investimenti da Amministrazioni Centrali</t>
  </si>
  <si>
    <t>E.4.02.01.01.001 - Contributi agli investimenti da Ministeri</t>
  </si>
  <si>
    <t>4.0200 - 4007/4007/99 - CONTRIBUTO STATO INVESTIMENTI MESSA IN SICUREZZA E EFFICIENTAMENTO ENERGETICO</t>
  </si>
  <si>
    <t>4.0200 - 4010/4010/99 - CONTRIBUTO MINISTERO - RIQUALIFICAZIONE E MESSA IN SICUREZZA VIABILITA' CAPOLUOGO</t>
  </si>
  <si>
    <t>4.0200 - 4011/4011/99 - CONTRIBUTO MINISTERO INTERNO PER ATTIVAZIONE SERVIZI CITTADINANZA DIGITALE  (PNRR)</t>
  </si>
  <si>
    <t>E.4.02.05.99.000 - Altri contributi agli investimenti dall'Unione Europea</t>
  </si>
  <si>
    <t>E.4.02.05.99.999 - Altri contributi agli investimenti dall'Unione Europea</t>
  </si>
  <si>
    <t>4.0200 - 4013/4013/99 - CONTRIBUTO PROGRAMMAZIONE INTEGRATA SVILUPPO E COESIONE TERRITORIALE FSC 2021/2027</t>
  </si>
  <si>
    <t>4.0200 - 4016/4016/99 - CONTRIBUTO PNRR MANUTENZIONE STRAORDINARIA EFFICIENTAMENTO ENERGETICO FABBRICATO COMUNALE - IMPIANTO TERMICO</t>
  </si>
  <si>
    <t>4.0200 - 4018/4018/99 - CONTRIBUTO MINISTERO EFFICIENTAMENTO ENERGETICO</t>
  </si>
  <si>
    <t>4.0200 - 4025/4025/99 - CONTR. DALLA REGIONE PER COSTR. E MANUT. STRAORD. OO. PP. (STRADE PARODI VIGNASSA E VARIE)</t>
  </si>
  <si>
    <t>E.4.02.01.02.000 - Contributi agli investimenti da Amministrazioni Locali</t>
  </si>
  <si>
    <t>E.4.02.01.02.001 - Contributi agli investimenti da Regioni e province autonome</t>
  </si>
  <si>
    <t>4.0200 - 4031/4031/99 - CONTRIBUTI DA ENTI PER RESTAURO CHIESA S. GIOVANNI</t>
  </si>
  <si>
    <t>E.4.02.04.01.000 - Contributi agli investimenti da Istituzioni Sociali Private</t>
  </si>
  <si>
    <t>E.4.02.04.01.001 - Contributi agli investimenti da Istituzioni Sociali Private</t>
  </si>
  <si>
    <t>4.0200 - 4032/4032/99 - CONTR. REGIONALE SISTEMAZIONE STRADE COMUNALI</t>
  </si>
  <si>
    <t>4.0300 - 4020/4019/99 - CONTRIBUTO REGIONALE PULIZIA E SGOMBERO ALVEIRIO RORETO</t>
  </si>
  <si>
    <t>E.4.03.10.02.000 - Altri trasferimenti in conto capitale da Amministrazioni Locali</t>
  </si>
  <si>
    <t>E.4.03.10.02.001 - Altri trasferimenti in conto capitale da Regioni e province autonome</t>
  </si>
  <si>
    <t>4.0300 - 4045/4045/99 - CONTRIBUTO REGIONALE PIANO REGOLATORE</t>
  </si>
  <si>
    <t>4.0500 - 4035/4035/99 - PROVENTI ONERI DI URBANIZZAZIONE E SANZIONI DISCIPLINA URBANISTICA</t>
  </si>
  <si>
    <t>E.4.05.01.01.000 - Permessi di costruire</t>
  </si>
  <si>
    <t>E.4.05.01.01.001 - Permessi di costruire</t>
  </si>
  <si>
    <t>9.0100 - 6001/6001/99 - RITENUTE PREVIDENZIALI E ASSISTENZIALI AL PERSONALE</t>
  </si>
  <si>
    <t>E.9.01.02.02.000 - Ritenute previdenziali e assistenziali su redditi da lavoro dipendente per conto terzi</t>
  </si>
  <si>
    <t>E.9.01.02.02.001 - Ritenute previdenziali e assistenziali su redditi da lavoro dipendente per conto terzi</t>
  </si>
  <si>
    <t>Tredicesimi</t>
  </si>
  <si>
    <t>9.0100 - 6002/6002/1 - RITENUTE ERARIALI - LAV. AUTONOMO</t>
  </si>
  <si>
    <t>E.9.01.03.01.000 - Ritenute erariali su redditi da lavoro autonomo per conto terzi</t>
  </si>
  <si>
    <t>E.9.01.03.01.001 - Ritenute erariali su redditi da lavoro autonomo per conto terzi</t>
  </si>
  <si>
    <t>9.0100 - 6002/6002/99 - RITENUTE ERARIALI - LAV. DIPENDENTE</t>
  </si>
  <si>
    <t>E.9.01.02.01.000 - Ritenute erariali su redditi da lavoro dipendente per conto terzi</t>
  </si>
  <si>
    <t>E.9.01.02.01.001 - Ritenute erariali su redditi da lavoro dipendente per conto terzi</t>
  </si>
  <si>
    <t>9.0100 - 6003/6003/99 - ALTRE RITENUTE AL PERSONALE PER CONTO DI TERZI</t>
  </si>
  <si>
    <t>E.9.01.02.99.000 - Altre ritenute al personale dipendente per conto di terzi</t>
  </si>
  <si>
    <t>E.9.01.02.99.999 - Altre ritenute al personale dipendente per conto di terzi</t>
  </si>
  <si>
    <t>9.0100 - 6006/6006/99 - RIMBORSO ANTICIPAZIONE DI FONDI PER SERVIZIO ECONOMATO</t>
  </si>
  <si>
    <t>E.9.01.99.03.000 - Rimborso di fondi economali e carte aziendali</t>
  </si>
  <si>
    <t>E.9.01.99.03.001 - Rimborso di fondi economali e carte aziendali</t>
  </si>
  <si>
    <t>9.0100 - 6010/6010/99 - IVA - INCASSI - SPLIT PAYMENT</t>
  </si>
  <si>
    <t>E.9.01.01.02.000 - Ritenute per scissione contabile IVA (split payment)</t>
  </si>
  <si>
    <t>E.9.01.01.02.001 - Ritenute per scissione contabile IVA (split payment)</t>
  </si>
  <si>
    <t>9.0200 - 6004/6004/99 - DEPOSITI CAUZIONALI</t>
  </si>
  <si>
    <t>E.9.02.04.01.000 - Costituzione di depositi cauzionali o contrattuali di terzi</t>
  </si>
  <si>
    <t>E.9.02.04.01.001 - Costituzione di depositi cauzionali o contrattuali di terzi</t>
  </si>
  <si>
    <t>9.0200 - 6005/6005/99 - SERVIZI CONTO TERZI</t>
  </si>
  <si>
    <t>E.9.02.99.99.000 - Altre entrate per conto terzi</t>
  </si>
  <si>
    <t>E.9.02.99.99.999 - Altre entrate per conto terzi</t>
  </si>
  <si>
    <t>9.0200 - 6007/6007/99 - DEPOSITI PER SPESE CONTRATTUALI</t>
  </si>
  <si>
    <t>9.0200 - 6008/6008/99 - SERVIZI CONTO STATO</t>
  </si>
  <si>
    <t>01.02.1 - 120/1021/99 - STIPENDI ED ALTRI ASSEGNI FISSI AL PERSONALE (Servizi Generali)</t>
  </si>
  <si>
    <t>U.1.01.01.01.000 - Retribuzioni in denaro</t>
  </si>
  <si>
    <t>01.02.1 - 120/1022/99 - ONERI PREV. ASSIST. A CARICO COMUNE - PERS. SERV. GENERALI</t>
  </si>
  <si>
    <t>U.1.01.02.01.000 - Contributi sociali effettivi a carico dell'ente</t>
  </si>
  <si>
    <t>U.1.01.02.01.001 - Contributi obbligatori per il personale</t>
  </si>
  <si>
    <t>01.02.1 - 120/1038/99 - QUOTA DIRITTI DI ROGITO SPETTANTE AL SEGRETARIO COMUNALE</t>
  </si>
  <si>
    <t>U.1.01.01.01.006 - Voci stipendiali corrisposte al personale a tempo determinato</t>
  </si>
  <si>
    <t>01.02.1 - 120/2164/99 - FONDO MIGLIORAMENTO ED EFFICIENZA DEI SERVIZI</t>
  </si>
  <si>
    <t>U.1.01.01.01.004 - Indennità ed altri compensi, esclusi i rimborsi spesa per missione, corrisposti al personale a tempo indeterminato</t>
  </si>
  <si>
    <t>01.07.1 - 670/1050/1 - ELEZIONI/REFERENDUM (Spese personale)</t>
  </si>
  <si>
    <t>U.1.01.01.01.007 - Straordinario per il personale a tempo determinato</t>
  </si>
  <si>
    <t>01.07.1 - 670/1050/2 - ELEZIONI/REFERENDUM - SPESE PERSONALE - (Contributi carico Ente)</t>
  </si>
  <si>
    <t>10.05.1 - 2760/1921/99 - STIPENDI ED ALTRI ASSEGNI FISSI AL PERSONALE</t>
  </si>
  <si>
    <t>U.1.01.01.01.002 - Voci stipendiali corrisposte al personale a tempo indeterminato</t>
  </si>
  <si>
    <t>10.05.1 - 2760/1922/99 - ONERI PREV. ED ASSIST. OBBLIGATORI A CARICO ENTE</t>
  </si>
  <si>
    <t>01.01.1 - 70/1002/99 - I.R.A.P. - ORGANI ISTITUZIONALI</t>
  </si>
  <si>
    <t>U.1.02.01.01.000 - Imposta regionale sulle attività produttive (IRAP)</t>
  </si>
  <si>
    <t>U.1.02.01.01.001 - Imposta regionale sulle attività produttive (IRAP)</t>
  </si>
  <si>
    <t>01.02.1 - 180/1023/99 - I.R.A.P. A CARICO DEL COMUNE</t>
  </si>
  <si>
    <t>01.07.1 - 670/1050/3 - ELEZIONI/REFERENDUM - (IRAP)</t>
  </si>
  <si>
    <t>10.05.1 - 2820/1923/99 - I.R.A.P. A CARICO DEL COMUNE</t>
  </si>
  <si>
    <t>01.01.1 - 20/1048/99 - SPESE PER FESTE NAZIONALI E SOLENNITA' CIVILI</t>
  </si>
  <si>
    <t>U.1.03.01.02.000 - Altri beni di consumo</t>
  </si>
  <si>
    <t>U.1.03.01.02.009 - Beni per attività di rappresentanza</t>
  </si>
  <si>
    <t>01.01.1 - 30/1001/99 - INDENNITA' AL SINDACO, ASSESSORI E CONSIGLIERI COMUNALI</t>
  </si>
  <si>
    <t>U.1.03.02.01.000 - Organi e incarichi istituzionali dell'amministrazione</t>
  </si>
  <si>
    <t>U.1.03.02.01.001 - Organi istituzionali dell'amministrazione - Indennità</t>
  </si>
  <si>
    <t>01.02.1 - 130/1043/99 - FUNZIONAMENTO UFFICI - BENI</t>
  </si>
  <si>
    <t>01.02.1 - 140/1043/1 - SPESE FUNZIONAMENTO UFFICI - UTENZE</t>
  </si>
  <si>
    <t>U.1.03.02.05.000 - Utenze e canoni</t>
  </si>
  <si>
    <t>01.02.1 - 140/1043/2 - SPESE FUNZIONAMENTO UFFICI - INFORMATICA</t>
  </si>
  <si>
    <t>U.1.03.02.19.000 - Servizi informatici e di telecomunicazioni</t>
  </si>
  <si>
    <t>01.02.1 - 140/1043/3 - SPESE FUNZIONAMENTO UFFICI - SERVIZI AUSILIARI</t>
  </si>
  <si>
    <t>U.1.03.02.13.000 - Servizi ausiliari per il funzionamento dell'ente</t>
  </si>
  <si>
    <t>01.02.1 - 140/1043/4 - SPESE FUNZIONAMENTO UFFICI - SERVIZI POSTALI</t>
  </si>
  <si>
    <t>U.1.03.02.16.000 - Servizi amministrativi</t>
  </si>
  <si>
    <t>U.1.03.02.16.002 - Spese postali</t>
  </si>
  <si>
    <t>01.03.1 - 250/1010/99 - COMPENSO ALL'ORGANO DI REVISIONE ECONOMICO FINANZIARIA</t>
  </si>
  <si>
    <t>U.1.03.02.01.008 - Compensi agli organi istituzionali di revisione, di controllo ed altri incarichi istituzionali dell'amministrazione</t>
  </si>
  <si>
    <t>01.03.1 - 250/1042/99 - SPESE PER LA SICUREZZA SUL LAVORO - VISITE MEDICHE</t>
  </si>
  <si>
    <t>U.1.03.02.18.000 - Servizi sanitari</t>
  </si>
  <si>
    <t>U.1.03.02.18.001 - Spese per accertamenti sanitari resi necessari dall'attività lavorativa</t>
  </si>
  <si>
    <t>01.03.1 - 250/1054/99 - SPESE PER IL SERVIZIO DI TESORERIA</t>
  </si>
  <si>
    <t>U.1.03.02.17.000 - Servizi finanziari</t>
  </si>
  <si>
    <t>U.1.03.02.17.002 - Oneri per servizio di tesoreria</t>
  </si>
  <si>
    <t>01.03.1 - 250/1080/99 - SPESE FUNZIONAMENTO UFFICIO RAGIONERIA</t>
  </si>
  <si>
    <t>U.1.03.02.99.000 - Altri servizi</t>
  </si>
  <si>
    <t>U.1.03.02.99.999 - Altri servizi diversi n.a.c.</t>
  </si>
  <si>
    <t>01.04.1 - 360/1186/99 - SPESE FUNZIONAMENTO UFFICIO TRIBUTI</t>
  </si>
  <si>
    <t>01.05.1 - 460/1158/99 - SPESE MANUT. E GESTIONE PATRIMONIO DISPONIBILE - BENI</t>
  </si>
  <si>
    <t>01.05.1 - 470/1156/1 - SPESE MANUT. E GESTIONE PATRIMONIO DISPONIBILE - UTENZE</t>
  </si>
  <si>
    <t>01.05.1 - 470/1156/99 - SPESE MANUT. E GESTIONE PATRIMONIO DISPONIBILE - MANUTENZIONI</t>
  </si>
  <si>
    <t>U.1.03.02.09.000 - Manutenzione ordinaria e riparazioni</t>
  </si>
  <si>
    <t>U.1.03.02.09.008 - Manutenzione ordinaria e riparazioni di beni immobili</t>
  </si>
  <si>
    <t>01.06.1 - 580/1086/99 - PRESTAZIONI PROFESSIONALI PER STUDI, PROGETTAZIONI, ECC.</t>
  </si>
  <si>
    <t>U.1.03.02.10.000 - Consulenze</t>
  </si>
  <si>
    <t>U.1.03.02.10.001 - Incarichi libero professionali di studi, ricerca e consulenza</t>
  </si>
  <si>
    <t>01.06.1 - 580/1600/99 - SERVIZI UFFICIO TECNICO</t>
  </si>
  <si>
    <t>01.07.1 - 680/1055/1 - ELEZIONI/REFERENDUM (Acquisto di beni)</t>
  </si>
  <si>
    <t>U.1.03.01.02.010 - Beni per consultazioni elettorali</t>
  </si>
  <si>
    <t>01.07.1 - 690/1056/1 - ELEZIONI/REFERENDUM (Prestazioni di servizi)</t>
  </si>
  <si>
    <t>03.02.1 - 1140/4025/99 - ASSISTENZA TECNICO MANUTENTIVA IMPIANTO VIDEOCONTROLLO</t>
  </si>
  <si>
    <t>U.1.03.02.09.004 - Manutenzione ordinaria e riparazioni di impianti e macchinari</t>
  </si>
  <si>
    <t>04.02.1 - 1560/1368/99 - FORNITURA GRATUITA DI LIBRI ALUNNI SCUOLA ELEMENTARE</t>
  </si>
  <si>
    <t>U.1.03.01.01.000 - Giornali, riviste e pubblicazioni</t>
  </si>
  <si>
    <t>U.1.03.01.01.002 - Pubblicazioni</t>
  </si>
  <si>
    <t>07.01.1 - 2660/2131/99 - SPESE MANIFESTAZIONI ORGANIZZATE DAL COMUNE - BENI</t>
  </si>
  <si>
    <t>U.1.03.01.02.999 - Altri beni e materiali di consumo n.a.c.</t>
  </si>
  <si>
    <t>09.02.1 - 3660/1326/99 - SPESE PER IL CANILE</t>
  </si>
  <si>
    <t>U.1.03.02.15.000 - Contratti di servizio pubblico</t>
  </si>
  <si>
    <t>U.1.03.02.15.011 - Contratti di servizio per la lotta al randagismo</t>
  </si>
  <si>
    <t>09.03.1 - 3550/1737/99 - SERVIZIO CONSORTILE SMALTIMENTO RR.SS.UU.</t>
  </si>
  <si>
    <t>U.1.03.02.15.004 - Contratti di servizio per la raccolta rifiuti</t>
  </si>
  <si>
    <t>09.03.1 - 3550/1740/99 - SPESE GESTIONE SERVIZIO RACCOLTA E TRASPORTO RIFIUTI</t>
  </si>
  <si>
    <t>09.03.1 - 3550/1741/99 - SPESE RACCOLTA DIFFERENZIATA (Raccolta differenziata pile, farmaci, carta)</t>
  </si>
  <si>
    <t>10.05.1 - 2770/1927/99 - SPESE GESTIONE AUTOMEZZI - CARBURANTI</t>
  </si>
  <si>
    <t>U.1.03.01.02.002 - Carburanti, combustibili e lubrificanti</t>
  </si>
  <si>
    <t>10.05.1 - 2770/1928/99 - MANUT. ORDINARIA DELLE STRADE COMUNALI - BENI</t>
  </si>
  <si>
    <t>10.05.1 - 2780/1927/1 - SPESE GESTIONE AUTOMEZZI - MANUTENZIONI</t>
  </si>
  <si>
    <t>U.1.03.02.09.001 - Manutenzione ordinaria e riparazioni di mezzi di trasporto ad uso civile, di sicurezza e ordine pubblico</t>
  </si>
  <si>
    <t>10.05.1 - 2780/1928/1 - MANUT. ORDINARIA STRADE COMUNALI - MANUTENZIONI</t>
  </si>
  <si>
    <t>10.05.1 - 2780/1934/99 - RIMOZIONE DELLA NEVE DALL'ABITATO - SABBIATURA STRADE</t>
  </si>
  <si>
    <t>10.05.1 - 2890/1937/99 - CONSUMO DI ENERGIA ELETTRICA PER LA PUBBLICA ILLUMINAZIONE</t>
  </si>
  <si>
    <t>U.1.03.02.05.004 - Energia elettrica</t>
  </si>
  <si>
    <t>10.05.1 - 2890/1938/99 - SPESE DI GESTIONE IMPIANTI PUBBLICA ILLUMINAZIONE</t>
  </si>
  <si>
    <t>U.1.03.02.09.005 - Manutenzione ordinaria e riparazioni di attrezzature</t>
  </si>
  <si>
    <t>11.01.1 - 4090/1325/99 - SPESE PER I SERVIZI DI PROTEZIONE CIVILE E PRONTO INTERVENTO</t>
  </si>
  <si>
    <t>U.1.03.01.02.007 - Altri materiali tecnico-specialistici non sanitari</t>
  </si>
  <si>
    <t>12.09.1 - 4200/1656/99 - SPESE MANUTENZIONE ORDINARIA E GESTIONE CIMITERO COMUNALE</t>
  </si>
  <si>
    <t>01.01.1 - 50/1030/99 - QUOTA ADESIONE UNIONE MONTANA</t>
  </si>
  <si>
    <t>U.1.04.01.02.000 - Trasferimenti correnti a Amministrazioni Locali</t>
  </si>
  <si>
    <t>U.1.04.01.02.006 - Trasferimenti correnti a Comunità Montane</t>
  </si>
  <si>
    <t>01.03.1 - 270/5/1 - Trasferimento allo Stato per spending review</t>
  </si>
  <si>
    <t>U.1.04.01.01.000 - Trasferimenti correnti a Amministrazioni Centrali</t>
  </si>
  <si>
    <t>U.1.04.01.01.020 - Trasferimenti correnti al Ministero dell'economia in attuazione di norme in materia di contenimento di spesa</t>
  </si>
  <si>
    <t>01.06.1 - 600/1087/99 - TRASFERIMENTO PER FUNZIONE ASSOCIATA CATASTO</t>
  </si>
  <si>
    <t>U.1.04.01.02.003 - Trasferimenti correnti a Comuni</t>
  </si>
  <si>
    <t>01.07.1 - 710/1047/99 - SPESE PER LA COMMISSIONE ELETTORIALE MANDAMENTALE</t>
  </si>
  <si>
    <t>03.01.1 - 1150/1300/99 - TRASFERIMENTO PER FUNZIONE ASSOCIATA POLIZIA LOCALE</t>
  </si>
  <si>
    <t>04.02.1 - 1590/1419/99 - CONVENZIONE SERVIZIO ASSISTENZA SCOLASTICA - TRASPORTO</t>
  </si>
  <si>
    <t>04.02.1 - 1590/1425/99 - SERVIZIO ASSOCIATO DI EDILIZIA SCOLASTICA (NEIVE)</t>
  </si>
  <si>
    <t>07.01.1 - 2670/2114/99 - INIZIATIVE A FAVORE DEL TURISMO (Trasferimenti)</t>
  </si>
  <si>
    <t>U.1.04.03.02.000 - Trasferimenti correnti a altre imprese partecipate</t>
  </si>
  <si>
    <t>U.1.04.03.02.001 - Trasferimenti correnti a altre imprese partecipate</t>
  </si>
  <si>
    <t>07.01.1 - 2690/2115/99 - CONTRIBUTO ALL'ASSOCIAZIONE PRO LOCO E ASSOCIAZIONI VARIE</t>
  </si>
  <si>
    <t>U.1.04.04.01.000 - Trasferimenti correnti a Istituzioni Sociali Private</t>
  </si>
  <si>
    <t>U.1.04.04.01.001 - Trasferimenti correnti a Istituzioni Sociali Private</t>
  </si>
  <si>
    <t>09.03.1 - 3570/12/1 - Trasferimento quota perequativa TARI UR1 - UR2 - UR3</t>
  </si>
  <si>
    <t>U.1.04.01.01.006 - Trasferimenti correnti a enti di regolazione dell'attività economica</t>
  </si>
  <si>
    <t>10.05.1 - 2800/1930/99 - CONTRIBUTO MANUTENZIONE STRADE CONSORTILI</t>
  </si>
  <si>
    <t>11.01.1 - 3350/1324/99 - TRASFERIMENTO PER FUNZIONI ASSOCIATE DI PROTEZIONE CIVILE</t>
  </si>
  <si>
    <t>12.01.1 - 3790/1780/99 - CONCORSO SPESE DI MANT. INFANTI ILLEGITTIMI ABBANDONATI</t>
  </si>
  <si>
    <t>U.1.04.01.02.018 - Trasferimenti correnti a Consorzi di enti locali</t>
  </si>
  <si>
    <t>12.01.1 - 3790/6731/99 - ACCORDO COLLABORATIVO GESTIONE ASILO NIDO COMUNALE</t>
  </si>
  <si>
    <t>12.02.1 - 4120/1890/99 - TRASFERIMENTO CONSORZIO SERVIZI SOCIO ASSISTENZIALI</t>
  </si>
  <si>
    <t>12.03.1 - 4120/10/99 - CONTRIBUTO AL CIRCOLO PER SERVIZI AGLI ANZIANI</t>
  </si>
  <si>
    <t>16.01.1 - 5000/1090/99 - ASSOCIAZIONE DEI COMUNI DEL MOSCATO QUOTA DI PARTECIPAZIONE</t>
  </si>
  <si>
    <t>16.01.1 - 5000/1091/99 - INIZIATIVE A FAVORE DELL'AGRICOLTURA (PROGETTO MONITORAGGIO FLAVESCENZA)</t>
  </si>
  <si>
    <t>50.01.1 - 2810/1941/99 - INTERESSI PASSIVI PER MUTUI (Viabilità)</t>
  </si>
  <si>
    <t>U.1.07.05.04.000 - Interessi passivi su finanziamenti a medio lungo termine a Imprese</t>
  </si>
  <si>
    <t>U.1.07.05.04.004 - Interessi passivi a Cassa Depositi e Prestiti - Gestione Tesoro su mutui e altri finanziamenti a medio lungo termine</t>
  </si>
  <si>
    <t>Semestrale</t>
  </si>
  <si>
    <t>01.03.1 - 300/2159/99 - RESTITUZIONI DI ENTRATE E PROVENTI DIVERSI</t>
  </si>
  <si>
    <t>U.1.09.99.01.000 - Rimborsi di parte corrente ad Amministrazioni Centrali di somme non dovute o incassate in eccesso</t>
  </si>
  <si>
    <t>U.1.09.99.01.001 - Rimborsi di parte corrente ad Amministrazioni Centrali di somme non dovute o incassate in eccesso</t>
  </si>
  <si>
    <t>01.02.1 - 140/1044/99 - ONERI PER LE ASSICURAZIONI</t>
  </si>
  <si>
    <t>U.1.10.04.01.000 - Premi di assicurazione contro i danni</t>
  </si>
  <si>
    <t>U.1.10.04.01.999 - Altri premi di assicurazione contro i danni</t>
  </si>
  <si>
    <t>10.05.1 - 2780/1927/2 - SPESE GESTIONE AUTOMEZZI - ASSICURAZIONI</t>
  </si>
  <si>
    <t>U.1.10.04.01.003 - Premi di assicurazione per responsabilità civile verso terzi</t>
  </si>
  <si>
    <t>20.01.1 - 880/2151/99 - FONDO DI RISERVA</t>
  </si>
  <si>
    <t>U.1.10.01.01.000 - Fondo di riserva</t>
  </si>
  <si>
    <t>U.1.10.01.01.001 - Fondi di riserva</t>
  </si>
  <si>
    <t>01.05.2 - 6130/3051/1 - MANUTENZIONE STRAORDINARIA IMMOBILI COMUNALI - EFFICIENTAMENTO ENERGETICO</t>
  </si>
  <si>
    <t>U.2.02.01.09.000 - Beni immobili</t>
  </si>
  <si>
    <t>U.2.02.01.09.002 - Fabbricati ad uso commerciale</t>
  </si>
  <si>
    <t>10.05.2 - 8230/3480/99 - RIPRISTINO STRADE COMUNALI DANNEGGIATE</t>
  </si>
  <si>
    <t>U.2.02.01.09.012 - Infrastrutture stradali</t>
  </si>
  <si>
    <t>10.05.2 - 8230/3602/99 - MANUTENZIONE STRAORDINARIA STRADE (FONDI AMM,NE)</t>
  </si>
  <si>
    <t>50.02.4 - 11050/4011/99 - QUOTE DI CAPITALE PER AMMORTAMENTO DI MUTUI PER INVESTIMENTI</t>
  </si>
  <si>
    <t>U.4.03.01.04.000 - Rimborso Mutui e altri finanziamenti a medio lungo termine a Imprese</t>
  </si>
  <si>
    <t>U.4.03.01.04.003 - Rimborso Mutui e altri finanziamenti a medio lungo termine a Cassa Depositi e Prestiti - Gestione CDP SPA</t>
  </si>
  <si>
    <t>99.01.7 - 13530/5001/99 - VERSAMENTO RITENUTE PREV. E ASSIST. PER IL PERSONALE</t>
  </si>
  <si>
    <t>U.7.01.02.02.000 - Versamenti di ritenute previdenziali e assistenziali su Redditi da lavoro dipendente riscosse per conto terzi</t>
  </si>
  <si>
    <t>U.7.01.02.02.001 - Versamenti di ritenute previdenziali e assistenziali su Redditi da lavoro dipendente riscosse per conto terzi</t>
  </si>
  <si>
    <t>99.01.7 - 13540/5002/1 - VERSAMENTO RITENUTE ERARIALI - LAV. AUTONOMO</t>
  </si>
  <si>
    <t>U.7.01.03.01.000 - Versamenti di ritenute erariali su Redditi da lavoro autonomo per conto terzi</t>
  </si>
  <si>
    <t>U.7.01.03.01.001 - Versamenti di ritenute erariali su Redditi da lavoro autonomo per conto terzi</t>
  </si>
  <si>
    <t>99.01.7 - 13540/5002/99 - VERSAMENTO RITENUTE ERARIALI - LAV. DIPENDENTE</t>
  </si>
  <si>
    <t>U.7.01.02.01.000 - Versamenti di ritenute erariali su Redditi da lavoro dipendente riscosse per conto terzi</t>
  </si>
  <si>
    <t>U.7.01.02.01.001 - Versamenti di ritenute erariali su Redditi da lavoro dipendente riscosse per conto terzi</t>
  </si>
  <si>
    <t>99.01.7 - 13550/5003/99 - VERSAMENTO DI ALTRE RITENUTE AL PERSONALE PER CONTO TERZI</t>
  </si>
  <si>
    <t>U.7.01.02.99.000 - Altri versamenti di ritenute al personale dipendente per conto di terzi</t>
  </si>
  <si>
    <t>U.7.01.02.99.999 - Altri versamenti di ritenute al personale dipendente per conto di terzi</t>
  </si>
  <si>
    <t>99.01.7 - 13570/5010/99 - IVA - PAGAMENTI - SPLIT PAYMENT</t>
  </si>
  <si>
    <t>U.7.01.01.02.000 - Versamento delle ritenute per scissione contabile IVA (split payment)</t>
  </si>
  <si>
    <t>U.7.01.01.02.001 - Versamento delle ritenute per scissione contabile IVA (split payment)</t>
  </si>
  <si>
    <t>99.01.7 - 13580/5006/99 - ANTICIPAZIONI DI FONDI PER IL SERVIZIO DI ECONOMATO</t>
  </si>
  <si>
    <t>U.7.01.99.03.000 - Costituzione fondi economali e carte aziendali</t>
  </si>
  <si>
    <t>U.7.01.99.03.001 - Costituzione fondi economali e carte aziendali</t>
  </si>
  <si>
    <t>99.01.7 - 13560/5004/99 - RESTITUZIONE DEPOSITI CAUZIONALI</t>
  </si>
  <si>
    <t>U.7.02.04.02.000 - Restituzione di depositi cauzionali o contrattuali di terzi</t>
  </si>
  <si>
    <t>U.7.02.04.02.001 - Restituzione di depositi cauzionali o contrattuali di terzi</t>
  </si>
  <si>
    <t>99.01.7 - 13570/5005/99 - SERVIZI PER CONTO DI TERZI</t>
  </si>
  <si>
    <t>U.7.02.99.99.000 - Altre uscite per conto terzi n.a.c.</t>
  </si>
  <si>
    <t>U.7.02.99.99.999 - Altre uscite per conto terzi n.a.c.</t>
  </si>
  <si>
    <t>99.01.7 - 13570/5008/99 - SERVIZI PER CONTO DELLO STATO</t>
  </si>
  <si>
    <t>99.01.7 - 13590/5007/99 - RESTITUZIONE DI DEPOSITI CONTRATTUALI</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</si>
</sst>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42" formatCode="_-* #,##0\ &quot;€&quot;_-;\-* #,##0\ &quot;€&quot;_-;_-* &quot;-&quot;\ &quot;€&quot;_-;_-@_-"/>
    <numFmt numFmtId="44" formatCode="_-* #,##0.00\ &quot;€&quot;_-;\-* #,##0.00\ &quot;€&quot;_-;_-* &quot;-&quot;??\ &quot;€&quot;_-;_-@_-"/>
    <numFmt numFmtId="43" formatCode="_-* #,##0.00_-;\-* #,##0.00_-;_-* &quot;-&quot;??_-;_-@_-"/>
    <numFmt numFmtId="164" formatCode="_-* #,##0\ _€_-;\-* #,##0\ _€_-;_-* &quot;-&quot;\ _€_-;_-@_-"/>
    <numFmt numFmtId="165" formatCode="#,##0_ ;[Red]\-#,##0\ "/>
  </numFmts>
  <fonts count="30" x14ac:knownFonts="1">
    <font>
      <sz val="10"/>
      <color rgb="FF000000"/>
      <name val="Calibri"/>
      <family val="2"/>
      <scheme val="minor"/>
    </font>
    <font>
      <sz val="10"/>
      <name val="Arial"/>
      <family val="2"/>
    </font>
    <font>
      <sz val="11"/>
      <color theme="1"/>
      <name val="Calibri"/>
      <family val="2"/>
      <scheme val="minor"/>
    </font>
    <font>
      <sz val="10"/>
      <color theme="1"/>
      <name val="Arial"/>
      <family val="2"/>
    </font>
    <font>
      <sz val="10"/>
      <name val="Calibri"/>
      <family val="2"/>
    </font>
    <font>
      <sz val="10"/>
      <color rgb="FF000000"/>
      <name val="Calibri"/>
      <family val="2"/>
    </font>
    <font>
      <sz val="11"/>
      <color rgb="FF000000"/>
      <name val="Calibri"/>
      <family val="2"/>
    </font>
    <font>
      <vertAlign val="superscript"/>
      <sz val="11"/>
      <color rgb="FF000000"/>
      <name val="Calibri"/>
      <family val="2"/>
    </font>
    <font>
      <i/>
      <sz val="10"/>
      <name val="Calibri"/>
      <family val="2"/>
    </font>
    <font>
      <i/>
      <sz val="10"/>
      <color rgb="FF000000"/>
      <name val="Calibri"/>
      <family val="2"/>
    </font>
    <font>
      <b/>
      <sz val="11"/>
      <color rgb="FF000000"/>
      <name val="Calibri"/>
      <family val="2"/>
    </font>
    <font>
      <sz val="11"/>
      <name val="Calibri"/>
      <family val="2"/>
    </font>
    <font>
      <b/>
      <i/>
      <sz val="11"/>
      <name val="Calibri"/>
      <family val="2"/>
    </font>
    <font>
      <b/>
      <i/>
      <vertAlign val="superscript"/>
      <sz val="11"/>
      <name val="Calibri"/>
      <family val="2"/>
    </font>
    <font>
      <b/>
      <i/>
      <sz val="11"/>
      <color theme="1"/>
      <name val="Calibri"/>
      <family val="2"/>
    </font>
    <font>
      <i/>
      <sz val="11"/>
      <color rgb="FF000000"/>
      <name val="Calibri"/>
      <family val="2"/>
    </font>
    <font>
      <sz val="11"/>
      <color theme="1"/>
      <name val="Calibri"/>
      <family val="2"/>
    </font>
    <font>
      <i/>
      <sz val="11"/>
      <name val="Calibri"/>
      <family val="2"/>
    </font>
    <font>
      <b/>
      <sz val="11"/>
      <name val="Calibri"/>
      <family val="2"/>
    </font>
    <font>
      <b/>
      <sz val="11"/>
      <color theme="1"/>
      <name val="Calibri"/>
      <family val="2"/>
    </font>
    <font>
      <i/>
      <sz val="11"/>
      <color theme="1"/>
      <name val="Calibri"/>
      <family val="2"/>
    </font>
    <font>
      <b/>
      <i/>
      <sz val="11"/>
      <color rgb="FF000000"/>
      <name val="Calibri"/>
      <family val="2"/>
    </font>
    <font>
      <b/>
      <sz val="16"/>
      <color rgb="FF000000"/>
      <name val="Calibri"/>
      <family val="2"/>
    </font>
    <font>
      <sz val="10"/>
      <color rgb="FFFF0000"/>
      <name val="Calibri"/>
      <family val="2"/>
    </font>
    <font>
      <sz val="10"/>
      <color rgb="FF0070C0"/>
      <name val="Calibri"/>
      <family val="2"/>
    </font>
    <font>
      <vertAlign val="superscript"/>
      <sz val="10"/>
      <name val="Calibri"/>
      <family val="2"/>
    </font>
    <font>
      <u/>
      <sz val="10"/>
      <color rgb="FF000000"/>
      <name val="Calibri"/>
      <family val="2"/>
    </font>
    <font>
      <u/>
      <sz val="11"/>
      <color theme="1"/>
      <name val="Calibri"/>
      <family val="2"/>
    </font>
    <font>
      <u/>
      <sz val="11"/>
      <color rgb="FF000000"/>
      <name val="Calibri"/>
      <family val="2"/>
    </font>
    <font>
      <sz val="10"/>
      <color rgb="FF000000"/>
      <name val="Calibri"/>
      <family val="2"/>
      <scheme val="minor"/>
    </font>
  </fonts>
  <fills count="3">
    <fill>
      <patternFill patternType="none"/>
    </fill>
    <fill>
      <patternFill patternType="gray125"/>
    </fill>
    <fill>
      <patternFill patternType="solid">
        <fgColor theme="0" tint="-0.24991607409894101"/>
        <bgColor indexed="64"/>
      </patternFill>
    </fill>
  </fills>
  <borders count="94">
    <border>
      <left/>
      <right/>
      <top/>
      <bottom/>
      <diagonal/>
    </border>
    <border>
      <left style="double">
        <color auto="1"/>
      </left>
      <right style="thin">
        <color auto="1"/>
      </right>
      <top style="double">
        <color auto="1"/>
      </top>
      <bottom style="double">
        <color auto="1"/>
      </bottom>
      <diagonal/>
    </border>
    <border>
      <left style="thin">
        <color auto="1"/>
      </left>
      <right style="thin">
        <color auto="1"/>
      </right>
      <top style="double">
        <color auto="1"/>
      </top>
      <bottom style="double">
        <color auto="1"/>
      </bottom>
      <diagonal/>
    </border>
    <border>
      <left/>
      <right/>
      <top/>
      <bottom style="double">
        <color auto="1"/>
      </bottom>
      <diagonal/>
    </border>
    <border>
      <left style="thin">
        <color auto="1"/>
      </left>
      <right style="double">
        <color auto="1"/>
      </right>
      <top style="double">
        <color auto="1"/>
      </top>
      <bottom style="double">
        <color auto="1"/>
      </bottom>
      <diagonal/>
    </border>
    <border>
      <left style="double">
        <color auto="1"/>
      </left>
      <right style="thin">
        <color auto="1"/>
      </right>
      <top style="thin">
        <color auto="1"/>
      </top>
      <bottom style="double">
        <color auto="1"/>
      </bottom>
      <diagonal/>
    </border>
    <border>
      <left style="thin">
        <color auto="1"/>
      </left>
      <right style="thin">
        <color auto="1"/>
      </right>
      <top style="thin">
        <color auto="1"/>
      </top>
      <bottom style="double">
        <color auto="1"/>
      </bottom>
      <diagonal/>
    </border>
    <border>
      <left/>
      <right style="thin">
        <color auto="1"/>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top/>
      <bottom/>
      <diagonal/>
    </border>
    <border>
      <left style="double">
        <color auto="1"/>
      </left>
      <right/>
      <top/>
      <bottom style="double">
        <color auto="1"/>
      </bottom>
      <diagonal/>
    </border>
    <border>
      <left style="double">
        <color auto="1"/>
      </left>
      <right/>
      <top style="double">
        <color auto="1"/>
      </top>
      <bottom style="double">
        <color auto="1"/>
      </bottom>
      <diagonal/>
    </border>
    <border>
      <left/>
      <right/>
      <top style="double">
        <color auto="1"/>
      </top>
      <bottom style="double">
        <color auto="1"/>
      </bottom>
      <diagonal/>
    </border>
    <border>
      <left style="double">
        <color auto="1"/>
      </left>
      <right style="thin">
        <color auto="1"/>
      </right>
      <top style="double">
        <color auto="1"/>
      </top>
      <bottom/>
      <diagonal/>
    </border>
    <border>
      <left style="thin">
        <color auto="1"/>
      </left>
      <right/>
      <top/>
      <bottom/>
      <diagonal/>
    </border>
    <border>
      <left style="double">
        <color auto="1"/>
      </left>
      <right style="thin">
        <color auto="1"/>
      </right>
      <top/>
      <bottom/>
      <diagonal/>
    </border>
    <border>
      <left style="thin">
        <color auto="1"/>
      </left>
      <right style="double">
        <color auto="1"/>
      </right>
      <top/>
      <bottom/>
      <diagonal/>
    </border>
    <border>
      <left style="double">
        <color auto="1"/>
      </left>
      <right style="double">
        <color auto="1"/>
      </right>
      <top style="double">
        <color auto="1"/>
      </top>
      <bottom style="double">
        <color auto="1"/>
      </bottom>
      <diagonal/>
    </border>
    <border>
      <left style="double">
        <color auto="1"/>
      </left>
      <right/>
      <top style="double">
        <color rgb="FF000000"/>
      </top>
      <bottom style="double">
        <color rgb="FF000000"/>
      </bottom>
      <diagonal/>
    </border>
    <border>
      <left/>
      <right style="double">
        <color auto="1"/>
      </right>
      <top/>
      <bottom/>
      <diagonal/>
    </border>
    <border>
      <left style="double">
        <color auto="1"/>
      </left>
      <right style="double">
        <color auto="1"/>
      </right>
      <top/>
      <bottom/>
      <diagonal/>
    </border>
    <border>
      <left style="double">
        <color auto="1"/>
      </left>
      <right style="double">
        <color auto="1"/>
      </right>
      <top/>
      <bottom style="double">
        <color auto="1"/>
      </bottom>
      <diagonal/>
    </border>
    <border>
      <left style="double">
        <color auto="1"/>
      </left>
      <right style="thin">
        <color auto="1"/>
      </right>
      <top style="double">
        <color auto="1"/>
      </top>
      <bottom style="thin">
        <color auto="1"/>
      </bottom>
      <diagonal/>
    </border>
    <border>
      <left style="thin">
        <color auto="1"/>
      </left>
      <right style="thin">
        <color auto="1"/>
      </right>
      <top style="double">
        <color auto="1"/>
      </top>
      <bottom style="thin">
        <color auto="1"/>
      </bottom>
      <diagonal/>
    </border>
    <border>
      <left style="thin">
        <color auto="1"/>
      </left>
      <right style="double">
        <color auto="1"/>
      </right>
      <top style="double">
        <color auto="1"/>
      </top>
      <bottom style="thin">
        <color auto="1"/>
      </bottom>
      <diagonal/>
    </border>
    <border>
      <left style="double">
        <color auto="1"/>
      </left>
      <right style="thin">
        <color auto="1"/>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auto="1"/>
      </left>
      <right style="double">
        <color auto="1"/>
      </right>
      <top style="thin">
        <color auto="1"/>
      </top>
      <bottom style="thin">
        <color auto="1"/>
      </bottom>
      <diagonal/>
    </border>
    <border>
      <left style="thin">
        <color auto="1"/>
      </left>
      <right/>
      <top style="thin">
        <color auto="1"/>
      </top>
      <bottom style="thin">
        <color auto="1"/>
      </bottom>
      <diagonal/>
    </border>
    <border>
      <left style="double">
        <color auto="1"/>
      </left>
      <right style="thin">
        <color auto="1"/>
      </right>
      <top style="thin">
        <color auto="1"/>
      </top>
      <bottom/>
      <diagonal/>
    </border>
    <border>
      <left/>
      <right style="thin">
        <color auto="1"/>
      </right>
      <top style="thin">
        <color auto="1"/>
      </top>
      <bottom/>
      <diagonal/>
    </border>
    <border>
      <left style="thin">
        <color auto="1"/>
      </left>
      <right style="thin">
        <color auto="1"/>
      </right>
      <top style="thin">
        <color auto="1"/>
      </top>
      <bottom/>
      <diagonal/>
    </border>
    <border>
      <left style="thin">
        <color auto="1"/>
      </left>
      <right/>
      <top style="thin">
        <color auto="1"/>
      </top>
      <bottom/>
      <diagonal/>
    </border>
    <border>
      <left style="thin">
        <color auto="1"/>
      </left>
      <right style="double">
        <color auto="1"/>
      </right>
      <top style="thin">
        <color auto="1"/>
      </top>
      <bottom/>
      <diagonal/>
    </border>
    <border>
      <left style="double">
        <color auto="1"/>
      </left>
      <right style="thin">
        <color auto="1"/>
      </right>
      <top style="double">
        <color rgb="FF000000"/>
      </top>
      <bottom style="double">
        <color rgb="FF000000"/>
      </bottom>
      <diagonal/>
    </border>
    <border>
      <left style="thin">
        <color auto="1"/>
      </left>
      <right style="thin">
        <color auto="1"/>
      </right>
      <top style="double">
        <color rgb="FF000000"/>
      </top>
      <bottom style="double">
        <color rgb="FF000000"/>
      </bottom>
      <diagonal/>
    </border>
    <border>
      <left style="thin">
        <color auto="1"/>
      </left>
      <right style="thin">
        <color auto="1"/>
      </right>
      <top style="double">
        <color rgb="FF000000"/>
      </top>
      <bottom/>
      <diagonal/>
    </border>
    <border>
      <left style="thin">
        <color auto="1"/>
      </left>
      <right style="double">
        <color auto="1"/>
      </right>
      <top style="double">
        <color rgb="FF000000"/>
      </top>
      <bottom/>
      <diagonal/>
    </border>
    <border>
      <left style="double">
        <color auto="1"/>
      </left>
      <right style="thin">
        <color auto="1"/>
      </right>
      <top style="double">
        <color rgb="FF000000"/>
      </top>
      <bottom style="double">
        <color auto="1"/>
      </bottom>
      <diagonal/>
    </border>
    <border>
      <left style="thin">
        <color auto="1"/>
      </left>
      <right style="thin">
        <color auto="1"/>
      </right>
      <top style="double">
        <color rgb="FF000000"/>
      </top>
      <bottom style="double">
        <color auto="1"/>
      </bottom>
      <diagonal/>
    </border>
    <border>
      <left style="thin">
        <color auto="1"/>
      </left>
      <right style="double">
        <color auto="1"/>
      </right>
      <top style="double">
        <color rgb="FF000000"/>
      </top>
      <bottom style="double">
        <color auto="1"/>
      </bottom>
      <diagonal/>
    </border>
    <border>
      <left style="double">
        <color rgb="FF000000"/>
      </left>
      <right style="thin">
        <color rgb="FF000000"/>
      </right>
      <top style="double">
        <color rgb="FF000000"/>
      </top>
      <bottom style="thin">
        <color rgb="FF000000"/>
      </bottom>
      <diagonal/>
    </border>
    <border>
      <left style="thin">
        <color rgb="FF000000"/>
      </left>
      <right style="thin">
        <color rgb="FF000000"/>
      </right>
      <top style="double">
        <color rgb="FF000000"/>
      </top>
      <bottom style="thin">
        <color rgb="FF000000"/>
      </bottom>
      <diagonal/>
    </border>
    <border>
      <left style="thin">
        <color rgb="FF000000"/>
      </left>
      <right style="double">
        <color auto="1"/>
      </right>
      <top style="double">
        <color rgb="FF000000"/>
      </top>
      <bottom style="thin">
        <color rgb="FF000000"/>
      </bottom>
      <diagonal/>
    </border>
    <border>
      <left style="double">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double">
        <color auto="1"/>
      </right>
      <top style="thin">
        <color rgb="FF000000"/>
      </top>
      <bottom style="thin">
        <color rgb="FF000000"/>
      </bottom>
      <diagonal/>
    </border>
    <border>
      <left style="double">
        <color rgb="FF000000"/>
      </left>
      <right style="thin">
        <color rgb="FF000000"/>
      </right>
      <top style="thin">
        <color auto="1"/>
      </top>
      <bottom style="thin">
        <color auto="1"/>
      </bottom>
      <diagonal/>
    </border>
    <border>
      <left style="thin">
        <color rgb="FF000000"/>
      </left>
      <right style="thin">
        <color rgb="FF000000"/>
      </right>
      <top style="thin">
        <color auto="1"/>
      </top>
      <bottom style="thin">
        <color auto="1"/>
      </bottom>
      <diagonal/>
    </border>
    <border>
      <left style="thin">
        <color rgb="FF000000"/>
      </left>
      <right style="double">
        <color auto="1"/>
      </right>
      <top style="thin">
        <color auto="1"/>
      </top>
      <bottom style="thin">
        <color auto="1"/>
      </bottom>
      <diagonal/>
    </border>
    <border>
      <left style="double">
        <color rgb="FF000000"/>
      </left>
      <right style="thin">
        <color rgb="FF000000"/>
      </right>
      <top/>
      <bottom style="thin">
        <color rgb="FF000000"/>
      </bottom>
      <diagonal/>
    </border>
    <border>
      <left style="thin">
        <color rgb="FF000000"/>
      </left>
      <right style="thin">
        <color rgb="FF000000"/>
      </right>
      <top/>
      <bottom style="thin">
        <color rgb="FF000000"/>
      </bottom>
      <diagonal/>
    </border>
    <border>
      <left style="thin">
        <color rgb="FF000000"/>
      </left>
      <right style="double">
        <color auto="1"/>
      </right>
      <top/>
      <bottom style="thin">
        <color rgb="FF000000"/>
      </bottom>
      <diagonal/>
    </border>
    <border>
      <left style="double">
        <color rgb="FF000000"/>
      </left>
      <right style="thin">
        <color rgb="FF000000"/>
      </right>
      <top/>
      <bottom style="double">
        <color rgb="FF000000"/>
      </bottom>
      <diagonal/>
    </border>
    <border>
      <left style="thin">
        <color rgb="FF000000"/>
      </left>
      <right style="thin">
        <color rgb="FF000000"/>
      </right>
      <top/>
      <bottom style="double">
        <color rgb="FF000000"/>
      </bottom>
      <diagonal/>
    </border>
    <border>
      <left style="thin">
        <color rgb="FF000000"/>
      </left>
      <right style="double">
        <color auto="1"/>
      </right>
      <top/>
      <bottom style="double">
        <color rgb="FF000000"/>
      </bottom>
      <diagonal/>
    </border>
    <border>
      <left style="double">
        <color rgb="FF000000"/>
      </left>
      <right style="thin">
        <color rgb="FF000000"/>
      </right>
      <top style="double">
        <color auto="1"/>
      </top>
      <bottom/>
      <diagonal/>
    </border>
    <border>
      <left style="thin">
        <color rgb="FF000000"/>
      </left>
      <right style="thin">
        <color rgb="FF000000"/>
      </right>
      <top style="double">
        <color auto="1"/>
      </top>
      <bottom/>
      <diagonal/>
    </border>
    <border>
      <left style="thin">
        <color rgb="FF000000"/>
      </left>
      <right style="double">
        <color auto="1"/>
      </right>
      <top style="double">
        <color auto="1"/>
      </top>
      <bottom/>
      <diagonal/>
    </border>
    <border>
      <left style="thin">
        <color auto="1"/>
      </left>
      <right style="thin">
        <color auto="1"/>
      </right>
      <top style="double">
        <color auto="1"/>
      </top>
      <bottom/>
      <diagonal/>
    </border>
    <border>
      <left style="thin">
        <color auto="1"/>
      </left>
      <right style="double">
        <color auto="1"/>
      </right>
      <top style="double">
        <color auto="1"/>
      </top>
      <bottom/>
      <diagonal/>
    </border>
    <border>
      <left style="thin">
        <color auto="1"/>
      </left>
      <right style="thin">
        <color auto="1"/>
      </right>
      <top/>
      <bottom style="double">
        <color auto="1"/>
      </bottom>
      <diagonal/>
    </border>
    <border>
      <left style="thin">
        <color auto="1"/>
      </left>
      <right/>
      <top/>
      <bottom style="double">
        <color auto="1"/>
      </bottom>
      <diagonal/>
    </border>
    <border>
      <left/>
      <right/>
      <top style="double">
        <color auto="1"/>
      </top>
      <bottom/>
      <diagonal/>
    </border>
    <border>
      <left style="thin">
        <color auto="1"/>
      </left>
      <right style="thin">
        <color auto="1"/>
      </right>
      <top/>
      <bottom/>
      <diagonal/>
    </border>
    <border>
      <left style="double">
        <color auto="1"/>
      </left>
      <right style="thin">
        <color auto="1"/>
      </right>
      <top style="thin">
        <color auto="1"/>
      </top>
      <bottom style="double">
        <color rgb="FF000000"/>
      </bottom>
      <diagonal/>
    </border>
    <border>
      <left style="thin">
        <color auto="1"/>
      </left>
      <right style="thin">
        <color auto="1"/>
      </right>
      <top style="thin">
        <color auto="1"/>
      </top>
      <bottom style="double">
        <color rgb="FF000000"/>
      </bottom>
      <diagonal/>
    </border>
    <border>
      <left style="thin">
        <color auto="1"/>
      </left>
      <right style="double">
        <color auto="1"/>
      </right>
      <top style="thin">
        <color auto="1"/>
      </top>
      <bottom style="double">
        <color rgb="FF000000"/>
      </bottom>
      <diagonal/>
    </border>
    <border>
      <left/>
      <right/>
      <top style="double">
        <color auto="1"/>
      </top>
      <bottom style="double">
        <color rgb="FF000000"/>
      </bottom>
      <diagonal/>
    </border>
    <border>
      <left/>
      <right style="double">
        <color auto="1"/>
      </right>
      <top style="double">
        <color auto="1"/>
      </top>
      <bottom style="double">
        <color rgb="FF000000"/>
      </bottom>
      <diagonal/>
    </border>
    <border>
      <left style="double">
        <color auto="1"/>
      </left>
      <right style="double">
        <color auto="1"/>
      </right>
      <top style="double">
        <color auto="1"/>
      </top>
      <bottom/>
      <diagonal/>
    </border>
    <border>
      <left/>
      <right style="double">
        <color auto="1"/>
      </right>
      <top/>
      <bottom style="double">
        <color auto="1"/>
      </bottom>
      <diagonal/>
    </border>
    <border>
      <left style="double">
        <color auto="1"/>
      </left>
      <right/>
      <top style="double">
        <color auto="1"/>
      </top>
      <bottom/>
      <diagonal/>
    </border>
    <border>
      <left/>
      <right style="thin">
        <color auto="1"/>
      </right>
      <top/>
      <bottom/>
      <diagonal/>
    </border>
    <border>
      <left/>
      <right style="double">
        <color auto="1"/>
      </right>
      <top style="double">
        <color auto="1"/>
      </top>
      <bottom style="double">
        <color auto="1"/>
      </bottom>
      <diagonal/>
    </border>
    <border>
      <left style="thin">
        <color auto="1"/>
      </left>
      <right/>
      <top/>
      <bottom style="thin">
        <color auto="1"/>
      </bottom>
      <diagonal/>
    </border>
    <border>
      <left/>
      <right style="thin">
        <color rgb="FF000000"/>
      </right>
      <top/>
      <bottom style="thin">
        <color auto="1"/>
      </bottom>
      <diagonal/>
    </border>
    <border>
      <left style="thin">
        <color rgb="FF000000"/>
      </left>
      <right/>
      <top/>
      <bottom style="thin">
        <color auto="1"/>
      </bottom>
      <diagonal/>
    </border>
    <border>
      <left/>
      <right style="double">
        <color auto="1"/>
      </right>
      <top/>
      <bottom style="thin">
        <color auto="1"/>
      </bottom>
      <diagonal/>
    </border>
    <border>
      <left/>
      <right/>
      <top/>
      <bottom style="thin">
        <color auto="1"/>
      </bottom>
      <diagonal/>
    </border>
    <border>
      <left/>
      <right style="thin">
        <color auto="1"/>
      </right>
      <top/>
      <bottom style="thin">
        <color auto="1"/>
      </bottom>
      <diagonal/>
    </border>
    <border>
      <left style="thin">
        <color auto="1"/>
      </left>
      <right style="thin">
        <color auto="1"/>
      </right>
      <top style="dotted">
        <color auto="1"/>
      </top>
      <bottom style="thin">
        <color auto="1"/>
      </bottom>
      <diagonal/>
    </border>
    <border>
      <left style="thin">
        <color auto="1"/>
      </left>
      <right style="double">
        <color auto="1"/>
      </right>
      <top style="dotted">
        <color auto="1"/>
      </top>
      <bottom style="thin">
        <color auto="1"/>
      </bottom>
      <diagonal/>
    </border>
    <border>
      <left style="double">
        <color auto="1"/>
      </left>
      <right style="thin">
        <color auto="1"/>
      </right>
      <top style="dotted">
        <color auto="1"/>
      </top>
      <bottom style="thin">
        <color auto="1"/>
      </bottom>
      <diagonal/>
    </border>
    <border>
      <left style="thin">
        <color auto="1"/>
      </left>
      <right style="thin">
        <color auto="1"/>
      </right>
      <top/>
      <bottom style="thin">
        <color auto="1"/>
      </bottom>
      <diagonal/>
    </border>
    <border>
      <left style="thin">
        <color auto="1"/>
      </left>
      <right style="double">
        <color auto="1"/>
      </right>
      <top/>
      <bottom style="thin">
        <color auto="1"/>
      </bottom>
      <diagonal/>
    </border>
    <border>
      <left style="thin">
        <color auto="1"/>
      </left>
      <right style="thin">
        <color auto="1"/>
      </right>
      <top style="thin">
        <color auto="1"/>
      </top>
      <bottom style="dotted">
        <color auto="1"/>
      </bottom>
      <diagonal/>
    </border>
    <border>
      <left style="thin">
        <color auto="1"/>
      </left>
      <right style="double">
        <color auto="1"/>
      </right>
      <top style="thin">
        <color auto="1"/>
      </top>
      <bottom style="dotted">
        <color auto="1"/>
      </bottom>
      <diagonal/>
    </border>
    <border>
      <left style="double">
        <color auto="1"/>
      </left>
      <right style="thin">
        <color auto="1"/>
      </right>
      <top style="thin">
        <color auto="1"/>
      </top>
      <bottom style="dotted">
        <color auto="1"/>
      </bottom>
      <diagonal/>
    </border>
    <border>
      <left style="thin">
        <color auto="1"/>
      </left>
      <right style="thin">
        <color auto="1"/>
      </right>
      <top style="dotted">
        <color auto="1"/>
      </top>
      <bottom style="dotted">
        <color auto="1"/>
      </bottom>
      <diagonal/>
    </border>
    <border>
      <left style="thin">
        <color auto="1"/>
      </left>
      <right style="double">
        <color auto="1"/>
      </right>
      <top style="dotted">
        <color auto="1"/>
      </top>
      <bottom style="dotted">
        <color auto="1"/>
      </bottom>
      <diagonal/>
    </border>
    <border>
      <left style="double">
        <color auto="1"/>
      </left>
      <right style="thin">
        <color auto="1"/>
      </right>
      <top style="dotted">
        <color auto="1"/>
      </top>
      <bottom style="dotted">
        <color auto="1"/>
      </bottom>
      <diagonal/>
    </border>
    <border>
      <left style="thin">
        <color auto="1"/>
      </left>
      <right/>
      <top style="double">
        <color auto="1"/>
      </top>
      <bottom style="thin">
        <color auto="1"/>
      </bottom>
      <diagonal/>
    </border>
  </borders>
  <cellStyleXfs count="13">
    <xf numFmtId="0" fontId="0" fillId="0" borderId="0"/>
    <xf numFmtId="9"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xf numFmtId="43" fontId="1" fillId="0" borderId="0" applyFont="0" applyFill="0" applyBorder="0" applyAlignment="0" applyProtection="0"/>
    <xf numFmtId="164" fontId="1" fillId="0" borderId="0" applyFont="0" applyFill="0" applyBorder="0" applyAlignment="0" applyProtection="0"/>
    <xf numFmtId="0" fontId="2" fillId="0" borderId="0"/>
    <xf numFmtId="43" fontId="29" fillId="0" borderId="0" applyFont="0" applyFill="0" applyBorder="0" applyAlignment="0" applyProtection="0"/>
    <xf numFmtId="0" fontId="2" fillId="0" borderId="0"/>
    <xf numFmtId="0" fontId="3" fillId="0" borderId="0"/>
    <xf numFmtId="0" fontId="2" fillId="0" borderId="0"/>
    <xf numFmtId="0" fontId="2" fillId="0" borderId="0"/>
    <xf numFmtId="0" fontId="29" fillId="0" borderId="0"/>
  </cellStyleXfs>
  <cellXfs count="280">
    <xf numFmtId="0" fontId="0" fillId="0" borderId="0" xfId="0"/>
    <xf numFmtId="0" fontId="10" fillId="2" borderId="1" xfId="12" applyFont="1" applyFill="1" applyBorder="1" applyAlignment="1">
      <alignment vertical="center" wrapText="1"/>
    </xf>
    <xf numFmtId="4" fontId="18" fillId="2" borderId="1" xfId="12" applyNumberFormat="1" applyFont="1" applyFill="1" applyBorder="1"/>
    <xf numFmtId="4" fontId="18" fillId="2" borderId="2" xfId="12" applyNumberFormat="1" applyFont="1" applyFill="1" applyBorder="1"/>
    <xf numFmtId="4" fontId="14" fillId="2" borderId="1" xfId="12" applyNumberFormat="1" applyFont="1" applyFill="1" applyBorder="1" applyAlignment="1">
      <alignment horizontal="center" vertical="center" wrapText="1"/>
    </xf>
    <xf numFmtId="4" fontId="14" fillId="2" borderId="2" xfId="12" applyNumberFormat="1" applyFont="1" applyFill="1" applyBorder="1" applyAlignment="1">
      <alignment horizontal="center" vertical="center" wrapText="1"/>
    </xf>
    <xf numFmtId="0" fontId="6" fillId="0" borderId="0" xfId="12" applyFont="1" applyAlignment="1">
      <alignment horizontal="left" vertical="center"/>
    </xf>
    <xf numFmtId="0" fontId="6" fillId="0" borderId="0" xfId="12" applyFont="1"/>
    <xf numFmtId="0" fontId="6" fillId="0" borderId="3" xfId="12" applyFont="1" applyBorder="1" applyAlignment="1">
      <alignment horizontal="left" vertical="center"/>
    </xf>
    <xf numFmtId="0" fontId="11" fillId="0" borderId="3" xfId="12" applyFont="1" applyBorder="1" applyAlignment="1">
      <alignment wrapText="1"/>
    </xf>
    <xf numFmtId="0" fontId="6" fillId="0" borderId="0" xfId="12" applyFont="1" applyAlignment="1">
      <alignment horizontal="left"/>
    </xf>
    <xf numFmtId="0" fontId="12" fillId="0" borderId="1" xfId="12" applyFont="1" applyBorder="1" applyAlignment="1">
      <alignment horizontal="center" vertical="center" wrapText="1"/>
    </xf>
    <xf numFmtId="0" fontId="12" fillId="0" borderId="4" xfId="12" applyFont="1" applyBorder="1" applyAlignment="1">
      <alignment horizontal="center" vertical="center" wrapText="1"/>
    </xf>
    <xf numFmtId="0" fontId="12" fillId="0" borderId="5" xfId="12" applyFont="1" applyBorder="1" applyAlignment="1">
      <alignment horizontal="center" vertical="center" wrapText="1"/>
    </xf>
    <xf numFmtId="0" fontId="12" fillId="0" borderId="6" xfId="12" applyFont="1" applyBorder="1" applyAlignment="1">
      <alignment horizontal="center" vertical="center" wrapText="1"/>
    </xf>
    <xf numFmtId="0" fontId="12" fillId="0" borderId="7" xfId="12" applyFont="1" applyBorder="1" applyAlignment="1">
      <alignment horizontal="center" vertical="center" wrapText="1"/>
    </xf>
    <xf numFmtId="0" fontId="12" fillId="0" borderId="8" xfId="12" applyFont="1" applyBorder="1" applyAlignment="1">
      <alignment horizontal="center" vertical="center" wrapText="1"/>
    </xf>
    <xf numFmtId="0" fontId="6" fillId="0" borderId="9" xfId="12" applyFont="1" applyBorder="1" applyAlignment="1">
      <alignment horizontal="left" vertical="center"/>
    </xf>
    <xf numFmtId="0" fontId="10" fillId="0" borderId="10" xfId="12" applyFont="1" applyBorder="1" applyAlignment="1">
      <alignment horizontal="left" vertical="center"/>
    </xf>
    <xf numFmtId="165" fontId="14" fillId="0" borderId="0" xfId="12" applyNumberFormat="1" applyFont="1" applyAlignment="1">
      <alignment horizontal="center" vertical="center" wrapText="1"/>
    </xf>
    <xf numFmtId="0" fontId="6" fillId="0" borderId="0" xfId="12" applyFont="1" applyAlignment="1">
      <alignment horizontal="center" vertical="center"/>
    </xf>
    <xf numFmtId="0" fontId="10" fillId="0" borderId="11" xfId="12" applyFont="1" applyBorder="1" applyAlignment="1">
      <alignment vertical="center" wrapText="1"/>
    </xf>
    <xf numFmtId="0" fontId="14" fillId="0" borderId="0" xfId="12" applyFont="1" applyAlignment="1">
      <alignment horizontal="center" vertical="center" wrapText="1"/>
    </xf>
    <xf numFmtId="0" fontId="6" fillId="0" borderId="0" xfId="12" applyFont="1" applyAlignment="1">
      <alignment vertical="center"/>
    </xf>
    <xf numFmtId="0" fontId="10" fillId="0" borderId="12" xfId="12" applyFont="1" applyBorder="1" applyAlignment="1">
      <alignment horizontal="left" vertical="center"/>
    </xf>
    <xf numFmtId="0" fontId="14" fillId="0" borderId="12" xfId="12" applyFont="1" applyBorder="1" applyAlignment="1">
      <alignment horizontal="center" vertical="center" wrapText="1"/>
    </xf>
    <xf numFmtId="0" fontId="14" fillId="0" borderId="3" xfId="12" applyFont="1" applyBorder="1" applyAlignment="1">
      <alignment horizontal="center" vertical="center" wrapText="1"/>
    </xf>
    <xf numFmtId="0" fontId="11" fillId="0" borderId="13" xfId="8" applyFont="1" applyBorder="1" applyAlignment="1">
      <alignment horizontal="left" vertical="center"/>
    </xf>
    <xf numFmtId="0" fontId="11" fillId="0" borderId="14" xfId="8" applyFont="1" applyBorder="1" applyAlignment="1">
      <alignment horizontal="left" vertical="center"/>
    </xf>
    <xf numFmtId="0" fontId="11" fillId="0" borderId="15" xfId="8" applyFont="1" applyBorder="1" applyAlignment="1">
      <alignment horizontal="left" vertical="center"/>
    </xf>
    <xf numFmtId="0" fontId="11" fillId="0" borderId="16" xfId="8" applyFont="1" applyBorder="1" applyAlignment="1">
      <alignment horizontal="left" vertical="center"/>
    </xf>
    <xf numFmtId="0" fontId="18" fillId="0" borderId="15" xfId="8" applyFont="1" applyBorder="1" applyAlignment="1">
      <alignment horizontal="left" vertical="center"/>
    </xf>
    <xf numFmtId="0" fontId="18" fillId="0" borderId="14" xfId="8" applyFont="1" applyBorder="1" applyAlignment="1">
      <alignment horizontal="left" vertical="center" wrapText="1"/>
    </xf>
    <xf numFmtId="0" fontId="10" fillId="0" borderId="0" xfId="12" applyFont="1"/>
    <xf numFmtId="0" fontId="18" fillId="0" borderId="14" xfId="8" applyFont="1" applyBorder="1" applyAlignment="1">
      <alignment horizontal="left" vertical="center"/>
    </xf>
    <xf numFmtId="0" fontId="11" fillId="0" borderId="14" xfId="8" applyFont="1" applyBorder="1" applyAlignment="1">
      <alignment horizontal="left" vertical="center" wrapText="1"/>
    </xf>
    <xf numFmtId="0" fontId="18" fillId="0" borderId="17" xfId="8" applyFont="1" applyBorder="1" applyAlignment="1">
      <alignment horizontal="left" vertical="center"/>
    </xf>
    <xf numFmtId="0" fontId="6" fillId="0" borderId="18" xfId="12" applyFont="1" applyBorder="1" applyAlignment="1">
      <alignment horizontal="left" vertical="center" wrapText="1"/>
    </xf>
    <xf numFmtId="0" fontId="11" fillId="0" borderId="0" xfId="12" applyFont="1"/>
    <xf numFmtId="0" fontId="10" fillId="0" borderId="0" xfId="12" applyFont="1" applyAlignment="1">
      <alignment horizontal="left" vertical="center" wrapText="1"/>
    </xf>
    <xf numFmtId="0" fontId="18" fillId="0" borderId="14" xfId="8" applyFont="1" applyBorder="1" applyAlignment="1">
      <alignment horizontal="left" vertical="top" wrapText="1"/>
    </xf>
    <xf numFmtId="0" fontId="11" fillId="0" borderId="17" xfId="8" applyFont="1" applyBorder="1" applyAlignment="1">
      <alignment horizontal="left" vertical="center"/>
    </xf>
    <xf numFmtId="0" fontId="6" fillId="0" borderId="0" xfId="12" applyFont="1" applyAlignment="1">
      <alignment horizontal="left" vertical="center" wrapText="1"/>
    </xf>
    <xf numFmtId="4" fontId="15" fillId="0" borderId="0" xfId="12" applyNumberFormat="1" applyFont="1" applyAlignment="1">
      <alignment horizontal="right"/>
    </xf>
    <xf numFmtId="4" fontId="15" fillId="0" borderId="19" xfId="12" applyNumberFormat="1" applyFont="1" applyBorder="1" applyAlignment="1">
      <alignment horizontal="right"/>
    </xf>
    <xf numFmtId="0" fontId="6" fillId="0" borderId="20" xfId="12" applyFont="1" applyBorder="1" applyAlignment="1">
      <alignment horizontal="left" vertical="center"/>
    </xf>
    <xf numFmtId="0" fontId="10" fillId="0" borderId="17" xfId="12" applyFont="1" applyBorder="1" applyAlignment="1">
      <alignment horizontal="right" vertical="center"/>
    </xf>
    <xf numFmtId="0" fontId="6" fillId="0" borderId="21" xfId="12" applyFont="1" applyBorder="1" applyAlignment="1">
      <alignment horizontal="left" vertical="center"/>
    </xf>
    <xf numFmtId="3" fontId="14" fillId="0" borderId="1" xfId="12" applyNumberFormat="1" applyFont="1" applyBorder="1" applyAlignment="1" applyProtection="1">
      <alignment horizontal="right" vertical="center" wrapText="1"/>
      <protection locked="0"/>
    </xf>
    <xf numFmtId="3" fontId="14" fillId="0" borderId="4" xfId="12" applyNumberFormat="1" applyFont="1" applyBorder="1" applyAlignment="1" applyProtection="1">
      <alignment horizontal="right" vertical="center" wrapText="1"/>
      <protection locked="0"/>
    </xf>
    <xf numFmtId="3" fontId="16" fillId="0" borderId="22" xfId="12" applyNumberFormat="1" applyFont="1" applyBorder="1" applyAlignment="1">
      <alignment horizontal="right" wrapText="1"/>
    </xf>
    <xf numFmtId="3" fontId="16" fillId="0" borderId="23" xfId="12" applyNumberFormat="1" applyFont="1" applyBorder="1" applyAlignment="1">
      <alignment horizontal="right" wrapText="1"/>
    </xf>
    <xf numFmtId="3" fontId="16" fillId="0" borderId="24" xfId="12" applyNumberFormat="1" applyFont="1" applyBorder="1" applyAlignment="1">
      <alignment horizontal="right" wrapText="1"/>
    </xf>
    <xf numFmtId="3" fontId="16" fillId="0" borderId="25" xfId="12" applyNumberFormat="1" applyFont="1" applyBorder="1" applyAlignment="1">
      <alignment horizontal="right" wrapText="1"/>
    </xf>
    <xf numFmtId="3" fontId="16" fillId="0" borderId="26" xfId="12" applyNumberFormat="1" applyFont="1" applyBorder="1" applyAlignment="1">
      <alignment horizontal="right" wrapText="1"/>
    </xf>
    <xf numFmtId="3" fontId="16" fillId="0" borderId="27" xfId="12" applyNumberFormat="1" applyFont="1" applyBorder="1" applyAlignment="1">
      <alignment horizontal="right" wrapText="1"/>
    </xf>
    <xf numFmtId="3" fontId="16" fillId="0" borderId="28" xfId="12" applyNumberFormat="1" applyFont="1" applyBorder="1" applyAlignment="1">
      <alignment horizontal="right" wrapText="1"/>
    </xf>
    <xf numFmtId="3" fontId="16" fillId="0" borderId="25" xfId="12" applyNumberFormat="1" applyFont="1" applyBorder="1" applyAlignment="1" applyProtection="1">
      <alignment horizontal="right" wrapText="1"/>
      <protection locked="0"/>
    </xf>
    <xf numFmtId="3" fontId="16" fillId="0" borderId="26" xfId="12" applyNumberFormat="1" applyFont="1" applyBorder="1" applyAlignment="1" applyProtection="1">
      <alignment horizontal="right" wrapText="1"/>
      <protection locked="0"/>
    </xf>
    <xf numFmtId="3" fontId="16" fillId="0" borderId="27" xfId="12" applyNumberFormat="1" applyFont="1" applyBorder="1" applyAlignment="1" applyProtection="1">
      <alignment horizontal="right" wrapText="1"/>
      <protection locked="0"/>
    </xf>
    <xf numFmtId="3" fontId="16" fillId="0" borderId="28" xfId="12" applyNumberFormat="1" applyFont="1" applyBorder="1" applyAlignment="1" applyProtection="1">
      <alignment horizontal="right" wrapText="1"/>
      <protection locked="0"/>
    </xf>
    <xf numFmtId="3" fontId="19" fillId="0" borderId="25" xfId="12" applyNumberFormat="1" applyFont="1" applyBorder="1" applyAlignment="1">
      <alignment horizontal="right" wrapText="1"/>
    </xf>
    <xf numFmtId="3" fontId="19" fillId="0" borderId="27" xfId="12" applyNumberFormat="1" applyFont="1" applyBorder="1" applyAlignment="1">
      <alignment horizontal="right" wrapText="1"/>
    </xf>
    <xf numFmtId="3" fontId="19" fillId="0" borderId="28" xfId="12" applyNumberFormat="1" applyFont="1" applyBorder="1" applyAlignment="1">
      <alignment horizontal="right" wrapText="1"/>
    </xf>
    <xf numFmtId="3" fontId="20" fillId="0" borderId="25" xfId="12" applyNumberFormat="1" applyFont="1" applyBorder="1" applyAlignment="1" applyProtection="1">
      <alignment horizontal="right" wrapText="1"/>
      <protection locked="0"/>
    </xf>
    <xf numFmtId="3" fontId="20" fillId="0" borderId="26" xfId="12" applyNumberFormat="1" applyFont="1" applyBorder="1" applyAlignment="1" applyProtection="1">
      <alignment horizontal="right" wrapText="1"/>
      <protection locked="0"/>
    </xf>
    <xf numFmtId="3" fontId="20" fillId="0" borderId="27" xfId="12" applyNumberFormat="1" applyFont="1" applyBorder="1" applyAlignment="1" applyProtection="1">
      <alignment horizontal="right" wrapText="1"/>
      <protection locked="0"/>
    </xf>
    <xf numFmtId="3" fontId="20" fillId="0" borderId="29" xfId="12" applyNumberFormat="1" applyFont="1" applyBorder="1" applyAlignment="1" applyProtection="1">
      <alignment horizontal="right" wrapText="1"/>
      <protection locked="0"/>
    </xf>
    <xf numFmtId="3" fontId="20" fillId="0" borderId="28" xfId="12" applyNumberFormat="1" applyFont="1" applyBorder="1" applyAlignment="1" applyProtection="1">
      <alignment horizontal="right" wrapText="1"/>
      <protection locked="0"/>
    </xf>
    <xf numFmtId="3" fontId="16" fillId="0" borderId="25" xfId="12" applyNumberFormat="1" applyFont="1" applyBorder="1" applyAlignment="1" applyProtection="1">
      <alignment horizontal="right"/>
      <protection locked="0"/>
    </xf>
    <xf numFmtId="3" fontId="16" fillId="0" borderId="26" xfId="12" applyNumberFormat="1" applyFont="1" applyBorder="1" applyAlignment="1" applyProtection="1">
      <alignment horizontal="right"/>
      <protection locked="0"/>
    </xf>
    <xf numFmtId="3" fontId="16" fillId="0" borderId="27" xfId="12" applyNumberFormat="1" applyFont="1" applyBorder="1" applyAlignment="1" applyProtection="1">
      <alignment horizontal="right"/>
      <protection locked="0"/>
    </xf>
    <xf numFmtId="3" fontId="16" fillId="0" borderId="29" xfId="12" applyNumberFormat="1" applyFont="1" applyBorder="1" applyAlignment="1" applyProtection="1">
      <alignment horizontal="right"/>
      <protection locked="0"/>
    </xf>
    <xf numFmtId="3" fontId="16" fillId="0" borderId="28" xfId="12" applyNumberFormat="1" applyFont="1" applyBorder="1" applyAlignment="1" applyProtection="1">
      <alignment horizontal="right"/>
      <protection locked="0"/>
    </xf>
    <xf numFmtId="3" fontId="16" fillId="0" borderId="30" xfId="12" applyNumberFormat="1" applyFont="1" applyBorder="1" applyAlignment="1" applyProtection="1">
      <alignment horizontal="right"/>
      <protection locked="0"/>
    </xf>
    <xf numFmtId="3" fontId="16" fillId="0" borderId="31" xfId="12" applyNumberFormat="1" applyFont="1" applyBorder="1" applyAlignment="1" applyProtection="1">
      <alignment horizontal="right"/>
      <protection locked="0"/>
    </xf>
    <xf numFmtId="3" fontId="16" fillId="0" borderId="32" xfId="12" applyNumberFormat="1" applyFont="1" applyBorder="1" applyAlignment="1" applyProtection="1">
      <alignment horizontal="right"/>
      <protection locked="0"/>
    </xf>
    <xf numFmtId="3" fontId="16" fillId="0" borderId="33" xfId="12" applyNumberFormat="1" applyFont="1" applyBorder="1" applyAlignment="1" applyProtection="1">
      <alignment horizontal="right"/>
      <protection locked="0"/>
    </xf>
    <xf numFmtId="3" fontId="16" fillId="0" borderId="34" xfId="12" applyNumberFormat="1" applyFont="1" applyBorder="1" applyAlignment="1" applyProtection="1">
      <alignment horizontal="right"/>
      <protection locked="0"/>
    </xf>
    <xf numFmtId="3" fontId="20" fillId="0" borderId="35" xfId="12" applyNumberFormat="1" applyFont="1" applyBorder="1" applyAlignment="1" applyProtection="1">
      <alignment horizontal="right" wrapText="1"/>
      <protection locked="0"/>
    </xf>
    <xf numFmtId="3" fontId="20" fillId="0" borderId="36" xfId="12" applyNumberFormat="1" applyFont="1" applyBorder="1" applyAlignment="1" applyProtection="1">
      <alignment horizontal="right" wrapText="1"/>
      <protection locked="0"/>
    </xf>
    <xf numFmtId="3" fontId="16" fillId="0" borderId="37" xfId="12" applyNumberFormat="1" applyFont="1" applyBorder="1" applyAlignment="1" applyProtection="1">
      <alignment horizontal="right"/>
      <protection locked="0"/>
    </xf>
    <xf numFmtId="3" fontId="16" fillId="0" borderId="38" xfId="12" applyNumberFormat="1" applyFont="1" applyBorder="1" applyAlignment="1" applyProtection="1">
      <alignment horizontal="right"/>
      <protection locked="0"/>
    </xf>
    <xf numFmtId="3" fontId="19" fillId="0" borderId="39" xfId="12" applyNumberFormat="1" applyFont="1" applyBorder="1" applyAlignment="1">
      <alignment horizontal="right"/>
    </xf>
    <xf numFmtId="3" fontId="19" fillId="0" borderId="40" xfId="12" applyNumberFormat="1" applyFont="1" applyBorder="1" applyAlignment="1">
      <alignment horizontal="right"/>
    </xf>
    <xf numFmtId="3" fontId="19" fillId="0" borderId="41" xfId="12" applyNumberFormat="1" applyFont="1" applyBorder="1" applyAlignment="1">
      <alignment horizontal="right"/>
    </xf>
    <xf numFmtId="3" fontId="18" fillId="0" borderId="2" xfId="12" applyNumberFormat="1" applyFont="1" applyBorder="1" applyProtection="1">
      <protection locked="0"/>
    </xf>
    <xf numFmtId="3" fontId="18" fillId="0" borderId="40" xfId="12" applyNumberFormat="1" applyFont="1" applyBorder="1" applyAlignment="1">
      <alignment horizontal="right"/>
    </xf>
    <xf numFmtId="3" fontId="18" fillId="0" borderId="4" xfId="12" applyNumberFormat="1" applyFont="1" applyBorder="1" applyProtection="1">
      <protection locked="0"/>
    </xf>
    <xf numFmtId="3" fontId="16" fillId="0" borderId="42" xfId="12" applyNumberFormat="1" applyFont="1" applyBorder="1" applyAlignment="1" applyProtection="1">
      <alignment horizontal="right"/>
      <protection locked="0"/>
    </xf>
    <xf numFmtId="3" fontId="16" fillId="0" borderId="43" xfId="12" applyNumberFormat="1" applyFont="1" applyBorder="1" applyAlignment="1" applyProtection="1">
      <alignment horizontal="right"/>
      <protection locked="0"/>
    </xf>
    <xf numFmtId="3" fontId="16" fillId="0" borderId="44" xfId="12" applyNumberFormat="1" applyFont="1" applyBorder="1" applyAlignment="1" applyProtection="1">
      <alignment horizontal="right"/>
      <protection locked="0"/>
    </xf>
    <xf numFmtId="3" fontId="16" fillId="0" borderId="45" xfId="12" applyNumberFormat="1" applyFont="1" applyBorder="1" applyAlignment="1" applyProtection="1">
      <alignment horizontal="right"/>
      <protection locked="0"/>
    </xf>
    <xf numFmtId="3" fontId="16" fillId="0" borderId="46" xfId="12" applyNumberFormat="1" applyFont="1" applyBorder="1" applyAlignment="1" applyProtection="1">
      <alignment horizontal="right"/>
      <protection locked="0"/>
    </xf>
    <xf numFmtId="3" fontId="16" fillId="0" borderId="47" xfId="12" applyNumberFormat="1" applyFont="1" applyBorder="1" applyAlignment="1" applyProtection="1">
      <alignment horizontal="right"/>
      <protection locked="0"/>
    </xf>
    <xf numFmtId="3" fontId="16" fillId="0" borderId="45" xfId="12" applyNumberFormat="1" applyFont="1" applyBorder="1" applyProtection="1">
      <protection locked="0"/>
    </xf>
    <xf numFmtId="3" fontId="16" fillId="0" borderId="46" xfId="12" applyNumberFormat="1" applyFont="1" applyBorder="1" applyProtection="1">
      <protection locked="0"/>
    </xf>
    <xf numFmtId="3" fontId="16" fillId="0" borderId="47" xfId="12" applyNumberFormat="1" applyFont="1" applyBorder="1" applyProtection="1">
      <protection locked="0"/>
    </xf>
    <xf numFmtId="3" fontId="19" fillId="0" borderId="48" xfId="12" applyNumberFormat="1" applyFont="1" applyBorder="1" applyAlignment="1">
      <alignment horizontal="right" wrapText="1"/>
    </xf>
    <xf numFmtId="3" fontId="19" fillId="0" borderId="49" xfId="12" applyNumberFormat="1" applyFont="1" applyBorder="1" applyAlignment="1">
      <alignment horizontal="right" wrapText="1"/>
    </xf>
    <xf numFmtId="3" fontId="19" fillId="0" borderId="50" xfId="12" applyNumberFormat="1" applyFont="1" applyBorder="1" applyAlignment="1">
      <alignment horizontal="right" wrapText="1"/>
    </xf>
    <xf numFmtId="3" fontId="16" fillId="0" borderId="48" xfId="12" applyNumberFormat="1" applyFont="1" applyBorder="1" applyAlignment="1" applyProtection="1">
      <alignment horizontal="right" wrapText="1"/>
      <protection locked="0"/>
    </xf>
    <xf numFmtId="3" fontId="16" fillId="0" borderId="49" xfId="12" applyNumberFormat="1" applyFont="1" applyBorder="1" applyAlignment="1" applyProtection="1">
      <alignment horizontal="right" wrapText="1"/>
      <protection locked="0"/>
    </xf>
    <xf numFmtId="3" fontId="6" fillId="0" borderId="45" xfId="12" applyNumberFormat="1" applyFont="1" applyBorder="1" applyProtection="1">
      <protection locked="0"/>
    </xf>
    <xf numFmtId="3" fontId="6" fillId="0" borderId="46" xfId="12" applyNumberFormat="1" applyFont="1" applyBorder="1" applyProtection="1">
      <protection locked="0"/>
    </xf>
    <xf numFmtId="3" fontId="6" fillId="0" borderId="47" xfId="12" applyNumberFormat="1" applyFont="1" applyBorder="1" applyProtection="1">
      <protection locked="0"/>
    </xf>
    <xf numFmtId="3" fontId="16" fillId="0" borderId="51" xfId="12" applyNumberFormat="1" applyFont="1" applyBorder="1" applyAlignment="1" applyProtection="1">
      <alignment horizontal="right"/>
      <protection locked="0"/>
    </xf>
    <xf numFmtId="3" fontId="16" fillId="0" borderId="52" xfId="12" applyNumberFormat="1" applyFont="1" applyBorder="1" applyAlignment="1" applyProtection="1">
      <alignment horizontal="right"/>
      <protection locked="0"/>
    </xf>
    <xf numFmtId="3" fontId="16" fillId="0" borderId="53" xfId="12" applyNumberFormat="1" applyFont="1" applyBorder="1" applyAlignment="1" applyProtection="1">
      <alignment horizontal="right"/>
      <protection locked="0"/>
    </xf>
    <xf numFmtId="3" fontId="19" fillId="0" borderId="52" xfId="12" applyNumberFormat="1" applyFont="1" applyBorder="1" applyAlignment="1">
      <alignment horizontal="right"/>
    </xf>
    <xf numFmtId="3" fontId="19" fillId="0" borderId="53" xfId="12" applyNumberFormat="1" applyFont="1" applyBorder="1" applyAlignment="1">
      <alignment horizontal="right"/>
    </xf>
    <xf numFmtId="3" fontId="19" fillId="0" borderId="51" xfId="12" applyNumberFormat="1" applyFont="1" applyBorder="1" applyAlignment="1">
      <alignment horizontal="right"/>
    </xf>
    <xf numFmtId="3" fontId="19" fillId="0" borderId="51" xfId="12" applyNumberFormat="1" applyFont="1" applyBorder="1" applyAlignment="1" applyProtection="1">
      <alignment horizontal="right"/>
      <protection locked="0"/>
    </xf>
    <xf numFmtId="3" fontId="19" fillId="0" borderId="52" xfId="12" applyNumberFormat="1" applyFont="1" applyBorder="1" applyAlignment="1" applyProtection="1">
      <alignment horizontal="right"/>
      <protection locked="0"/>
    </xf>
    <xf numFmtId="3" fontId="19" fillId="0" borderId="53" xfId="12" applyNumberFormat="1" applyFont="1" applyBorder="1" applyAlignment="1" applyProtection="1">
      <alignment horizontal="right"/>
      <protection locked="0"/>
    </xf>
    <xf numFmtId="3" fontId="21" fillId="0" borderId="54" xfId="12" applyNumberFormat="1" applyFont="1" applyBorder="1" applyAlignment="1">
      <alignment horizontal="right"/>
    </xf>
    <xf numFmtId="3" fontId="21" fillId="0" borderId="55" xfId="12" applyNumberFormat="1" applyFont="1" applyBorder="1" applyAlignment="1">
      <alignment horizontal="right"/>
    </xf>
    <xf numFmtId="3" fontId="21" fillId="0" borderId="56" xfId="12" applyNumberFormat="1" applyFont="1" applyBorder="1" applyAlignment="1">
      <alignment horizontal="right"/>
    </xf>
    <xf numFmtId="3" fontId="11" fillId="0" borderId="57" xfId="12" applyNumberFormat="1" applyFont="1" applyBorder="1" applyProtection="1">
      <protection locked="0"/>
    </xf>
    <xf numFmtId="3" fontId="11" fillId="0" borderId="58" xfId="12" applyNumberFormat="1" applyFont="1" applyBorder="1" applyProtection="1">
      <protection locked="0"/>
    </xf>
    <xf numFmtId="3" fontId="11" fillId="0" borderId="59" xfId="12" applyNumberFormat="1" applyFont="1" applyBorder="1" applyProtection="1">
      <protection locked="0"/>
    </xf>
    <xf numFmtId="3" fontId="19" fillId="0" borderId="13" xfId="12" applyNumberFormat="1" applyFont="1" applyBorder="1" applyAlignment="1">
      <alignment horizontal="right"/>
    </xf>
    <xf numFmtId="3" fontId="19" fillId="0" borderId="60" xfId="12" applyNumberFormat="1" applyFont="1" applyBorder="1" applyAlignment="1">
      <alignment horizontal="right"/>
    </xf>
    <xf numFmtId="3" fontId="19" fillId="0" borderId="61" xfId="12" applyNumberFormat="1" applyFont="1" applyBorder="1" applyAlignment="1">
      <alignment horizontal="right"/>
    </xf>
    <xf numFmtId="3" fontId="12" fillId="0" borderId="4" xfId="12" applyNumberFormat="1" applyFont="1" applyBorder="1" applyAlignment="1">
      <alignment horizontal="right" vertical="center" wrapText="1"/>
    </xf>
    <xf numFmtId="3" fontId="19" fillId="0" borderId="4" xfId="12" applyNumberFormat="1" applyFont="1" applyBorder="1" applyAlignment="1">
      <alignment horizontal="right"/>
    </xf>
    <xf numFmtId="3" fontId="12" fillId="0" borderId="2" xfId="12" applyNumberFormat="1" applyFont="1" applyBorder="1" applyAlignment="1">
      <alignment horizontal="right" vertical="center" wrapText="1"/>
    </xf>
    <xf numFmtId="0" fontId="10" fillId="0" borderId="3" xfId="12" applyFont="1" applyBorder="1" applyAlignment="1">
      <alignment horizontal="right" vertical="center" wrapText="1"/>
    </xf>
    <xf numFmtId="0" fontId="10" fillId="0" borderId="12" xfId="12" applyFont="1" applyBorder="1" applyAlignment="1">
      <alignment horizontal="right" vertical="center" wrapText="1"/>
    </xf>
    <xf numFmtId="0" fontId="9" fillId="0" borderId="62" xfId="12" applyFont="1" applyBorder="1" applyAlignment="1">
      <alignment horizontal="left" vertical="center" wrapText="1"/>
    </xf>
    <xf numFmtId="0" fontId="9" fillId="0" borderId="63" xfId="12" applyFont="1" applyBorder="1" applyAlignment="1">
      <alignment horizontal="left" vertical="center" wrapText="1"/>
    </xf>
    <xf numFmtId="0" fontId="10" fillId="0" borderId="64" xfId="12" applyFont="1" applyBorder="1" applyAlignment="1">
      <alignment horizontal="right" vertical="center" wrapText="1"/>
    </xf>
    <xf numFmtId="0" fontId="10" fillId="0" borderId="64" xfId="12" applyFont="1" applyBorder="1" applyAlignment="1">
      <alignment horizontal="right" vertical="center"/>
    </xf>
    <xf numFmtId="0" fontId="10" fillId="0" borderId="11" xfId="12" applyFont="1" applyBorder="1" applyAlignment="1">
      <alignment horizontal="right" vertical="center"/>
    </xf>
    <xf numFmtId="0" fontId="28" fillId="0" borderId="0" xfId="12" applyFont="1" applyAlignment="1">
      <alignment horizontal="left" vertical="center"/>
    </xf>
    <xf numFmtId="0" fontId="11" fillId="0" borderId="13" xfId="11" applyFont="1" applyBorder="1" applyAlignment="1">
      <alignment horizontal="left" vertical="center"/>
    </xf>
    <xf numFmtId="0" fontId="11" fillId="0" borderId="14" xfId="11" applyFont="1" applyBorder="1" applyAlignment="1">
      <alignment horizontal="left" vertical="center"/>
    </xf>
    <xf numFmtId="0" fontId="11" fillId="0" borderId="15" xfId="11" applyFont="1" applyBorder="1" applyAlignment="1">
      <alignment horizontal="left" vertical="center"/>
    </xf>
    <xf numFmtId="0" fontId="8" fillId="0" borderId="65" xfId="11" applyFont="1" applyBorder="1" applyAlignment="1">
      <alignment horizontal="left" vertical="center" wrapText="1"/>
    </xf>
    <xf numFmtId="0" fontId="8" fillId="0" borderId="16" xfId="11" applyFont="1" applyBorder="1" applyAlignment="1">
      <alignment horizontal="left" vertical="center" wrapText="1"/>
    </xf>
    <xf numFmtId="0" fontId="18" fillId="0" borderId="15" xfId="11" applyFont="1" applyBorder="1" applyAlignment="1">
      <alignment horizontal="left" vertical="center"/>
    </xf>
    <xf numFmtId="0" fontId="18" fillId="0" borderId="14" xfId="11" applyFont="1" applyBorder="1" applyAlignment="1">
      <alignment horizontal="left" vertical="center" wrapText="1"/>
    </xf>
    <xf numFmtId="0" fontId="18" fillId="0" borderId="14" xfId="11" applyFont="1" applyBorder="1" applyAlignment="1">
      <alignment horizontal="left" vertical="center"/>
    </xf>
    <xf numFmtId="0" fontId="11" fillId="0" borderId="14" xfId="11" applyFont="1" applyBorder="1" applyAlignment="1">
      <alignment horizontal="left" vertical="center" wrapText="1"/>
    </xf>
    <xf numFmtId="3" fontId="19" fillId="0" borderId="66" xfId="12" applyNumberFormat="1" applyFont="1" applyBorder="1" applyAlignment="1">
      <alignment horizontal="right" wrapText="1"/>
    </xf>
    <xf numFmtId="3" fontId="19" fillId="0" borderId="67" xfId="12" applyNumberFormat="1" applyFont="1" applyBorder="1" applyAlignment="1">
      <alignment horizontal="right" wrapText="1"/>
    </xf>
    <xf numFmtId="3" fontId="19" fillId="0" borderId="68" xfId="12" applyNumberFormat="1" applyFont="1" applyBorder="1" applyAlignment="1">
      <alignment horizontal="right" wrapText="1"/>
    </xf>
    <xf numFmtId="0" fontId="18" fillId="0" borderId="17" xfId="11" applyFont="1" applyBorder="1" applyAlignment="1">
      <alignment horizontal="left" vertical="center"/>
    </xf>
    <xf numFmtId="3" fontId="16" fillId="0" borderId="22" xfId="12" applyNumberFormat="1" applyFont="1" applyBorder="1" applyAlignment="1" applyProtection="1">
      <alignment horizontal="right"/>
      <protection locked="0"/>
    </xf>
    <xf numFmtId="3" fontId="16" fillId="0" borderId="23" xfId="12" applyNumberFormat="1" applyFont="1" applyBorder="1" applyAlignment="1" applyProtection="1">
      <alignment horizontal="right"/>
      <protection locked="0"/>
    </xf>
    <xf numFmtId="3" fontId="16" fillId="0" borderId="24" xfId="12" applyNumberFormat="1" applyFont="1" applyBorder="1" applyAlignment="1" applyProtection="1">
      <alignment horizontal="right"/>
      <protection locked="0"/>
    </xf>
    <xf numFmtId="0" fontId="8" fillId="0" borderId="14" xfId="11" applyFont="1" applyBorder="1" applyAlignment="1">
      <alignment horizontal="left" vertical="center" wrapText="1"/>
    </xf>
    <xf numFmtId="3" fontId="16" fillId="0" borderId="25" xfId="12" applyNumberFormat="1" applyFont="1" applyBorder="1" applyProtection="1">
      <protection locked="0"/>
    </xf>
    <xf numFmtId="3" fontId="16" fillId="0" borderId="27" xfId="12" applyNumberFormat="1" applyFont="1" applyBorder="1" applyProtection="1">
      <protection locked="0"/>
    </xf>
    <xf numFmtId="3" fontId="16" fillId="0" borderId="28" xfId="12" applyNumberFormat="1" applyFont="1" applyBorder="1" applyProtection="1">
      <protection locked="0"/>
    </xf>
    <xf numFmtId="3" fontId="27" fillId="0" borderId="28" xfId="12" applyNumberFormat="1" applyFont="1" applyBorder="1" applyAlignment="1" applyProtection="1">
      <alignment horizontal="right"/>
      <protection locked="0"/>
    </xf>
    <xf numFmtId="3" fontId="6" fillId="0" borderId="25" xfId="12" applyNumberFormat="1" applyFont="1" applyBorder="1" applyProtection="1">
      <protection locked="0"/>
    </xf>
    <xf numFmtId="3" fontId="6" fillId="0" borderId="27" xfId="12" applyNumberFormat="1" applyFont="1" applyBorder="1" applyProtection="1">
      <protection locked="0"/>
    </xf>
    <xf numFmtId="3" fontId="6" fillId="0" borderId="28" xfId="12" applyNumberFormat="1" applyFont="1" applyBorder="1" applyProtection="1">
      <protection locked="0"/>
    </xf>
    <xf numFmtId="3" fontId="19" fillId="0" borderId="27" xfId="12" applyNumberFormat="1" applyFont="1" applyBorder="1" applyAlignment="1">
      <alignment horizontal="right"/>
    </xf>
    <xf numFmtId="3" fontId="19" fillId="0" borderId="28" xfId="12" applyNumberFormat="1" applyFont="1" applyBorder="1" applyAlignment="1">
      <alignment horizontal="right"/>
    </xf>
    <xf numFmtId="3" fontId="19" fillId="0" borderId="25" xfId="12" applyNumberFormat="1" applyFont="1" applyBorder="1" applyAlignment="1">
      <alignment horizontal="right"/>
    </xf>
    <xf numFmtId="0" fontId="11" fillId="0" borderId="14" xfId="11" applyFont="1" applyBorder="1" applyAlignment="1">
      <alignment horizontal="left" vertical="top" wrapText="1"/>
    </xf>
    <xf numFmtId="0" fontId="8" fillId="0" borderId="65" xfId="11" applyFont="1" applyBorder="1" applyAlignment="1">
      <alignment horizontal="left" vertical="top" wrapText="1"/>
    </xf>
    <xf numFmtId="0" fontId="8" fillId="0" borderId="14" xfId="11" applyFont="1" applyBorder="1" applyAlignment="1">
      <alignment horizontal="left" vertical="top" wrapText="1"/>
    </xf>
    <xf numFmtId="0" fontId="18" fillId="0" borderId="14" xfId="11" applyFont="1" applyBorder="1" applyAlignment="1">
      <alignment horizontal="left" vertical="top" wrapText="1"/>
    </xf>
    <xf numFmtId="3" fontId="19" fillId="0" borderId="25" xfId="12" applyNumberFormat="1" applyFont="1" applyBorder="1" applyAlignment="1" applyProtection="1">
      <alignment horizontal="right"/>
      <protection locked="0"/>
    </xf>
    <xf numFmtId="3" fontId="19" fillId="0" borderId="27" xfId="12" applyNumberFormat="1" applyFont="1" applyBorder="1" applyAlignment="1" applyProtection="1">
      <alignment horizontal="right"/>
      <protection locked="0"/>
    </xf>
    <xf numFmtId="3" fontId="19" fillId="0" borderId="28" xfId="12" applyNumberFormat="1" applyFont="1" applyBorder="1" applyAlignment="1" applyProtection="1">
      <alignment horizontal="right"/>
      <protection locked="0"/>
    </xf>
    <xf numFmtId="3" fontId="21" fillId="0" borderId="25" xfId="12" applyNumberFormat="1" applyFont="1" applyBorder="1" applyAlignment="1">
      <alignment horizontal="right"/>
    </xf>
    <xf numFmtId="3" fontId="21" fillId="0" borderId="27" xfId="12" applyNumberFormat="1" applyFont="1" applyBorder="1" applyAlignment="1">
      <alignment horizontal="right"/>
    </xf>
    <xf numFmtId="3" fontId="21" fillId="0" borderId="28" xfId="12" applyNumberFormat="1" applyFont="1" applyBorder="1" applyAlignment="1">
      <alignment horizontal="right"/>
    </xf>
    <xf numFmtId="0" fontId="11" fillId="0" borderId="17" xfId="11" applyFont="1" applyBorder="1" applyAlignment="1">
      <alignment horizontal="left" vertical="center"/>
    </xf>
    <xf numFmtId="3" fontId="11" fillId="0" borderId="5" xfId="12" applyNumberFormat="1" applyFont="1" applyBorder="1" applyProtection="1">
      <protection locked="0"/>
    </xf>
    <xf numFmtId="3" fontId="11" fillId="0" borderId="6" xfId="12" applyNumberFormat="1" applyFont="1" applyBorder="1" applyProtection="1">
      <protection locked="0"/>
    </xf>
    <xf numFmtId="3" fontId="11" fillId="0" borderId="8" xfId="12" applyNumberFormat="1" applyFont="1" applyBorder="1" applyProtection="1">
      <protection locked="0"/>
    </xf>
    <xf numFmtId="0" fontId="11" fillId="0" borderId="65" xfId="11" applyFont="1" applyBorder="1" applyAlignment="1">
      <alignment horizontal="left" vertical="center"/>
    </xf>
    <xf numFmtId="0" fontId="8" fillId="0" borderId="82" xfId="11" applyFont="1" applyBorder="1" applyAlignment="1">
      <alignment horizontal="left" vertical="center" wrapText="1"/>
    </xf>
    <xf numFmtId="0" fontId="8" fillId="0" borderId="32" xfId="11" applyFont="1" applyBorder="1" applyAlignment="1">
      <alignment horizontal="left" vertical="center" wrapText="1"/>
    </xf>
    <xf numFmtId="0" fontId="8" fillId="0" borderId="27" xfId="11" applyFont="1" applyBorder="1" applyAlignment="1">
      <alignment horizontal="left" vertical="center" wrapText="1"/>
    </xf>
    <xf numFmtId="0" fontId="8" fillId="0" borderId="23" xfId="11" applyFont="1" applyBorder="1" applyAlignment="1">
      <alignment horizontal="left" vertical="center" wrapText="1"/>
    </xf>
    <xf numFmtId="0" fontId="8" fillId="0" borderId="83" xfId="11" applyFont="1" applyBorder="1" applyAlignment="1">
      <alignment horizontal="left" vertical="center" wrapText="1"/>
    </xf>
    <xf numFmtId="0" fontId="8" fillId="0" borderId="34" xfId="11" applyFont="1" applyBorder="1" applyAlignment="1">
      <alignment horizontal="left" vertical="center" wrapText="1"/>
    </xf>
    <xf numFmtId="0" fontId="8" fillId="0" borderId="28" xfId="11" applyFont="1" applyBorder="1" applyAlignment="1">
      <alignment horizontal="left" vertical="center" wrapText="1"/>
    </xf>
    <xf numFmtId="0" fontId="8" fillId="0" borderId="24" xfId="11" applyFont="1" applyBorder="1" applyAlignment="1">
      <alignment horizontal="left" vertical="center" wrapText="1"/>
    </xf>
    <xf numFmtId="3" fontId="16" fillId="0" borderId="84" xfId="12" applyNumberFormat="1" applyFont="1" applyBorder="1" applyAlignment="1">
      <alignment horizontal="right" wrapText="1"/>
    </xf>
    <xf numFmtId="3" fontId="16" fillId="0" borderId="82" xfId="12" applyNumberFormat="1" applyFont="1" applyBorder="1" applyAlignment="1">
      <alignment horizontal="right" wrapText="1"/>
    </xf>
    <xf numFmtId="3" fontId="20" fillId="0" borderId="82" xfId="12" applyNumberFormat="1" applyFont="1" applyBorder="1" applyAlignment="1">
      <alignment horizontal="right" wrapText="1"/>
    </xf>
    <xf numFmtId="3" fontId="20" fillId="0" borderId="83" xfId="12" applyNumberFormat="1" applyFont="1" applyBorder="1" applyAlignment="1">
      <alignment horizontal="right" wrapText="1"/>
    </xf>
    <xf numFmtId="0" fontId="8" fillId="0" borderId="85" xfId="11" applyFont="1" applyBorder="1" applyAlignment="1">
      <alignment horizontal="left" vertical="center" wrapText="1"/>
    </xf>
    <xf numFmtId="0" fontId="8" fillId="0" borderId="87" xfId="11" applyFont="1" applyBorder="1" applyAlignment="1">
      <alignment horizontal="left" vertical="center" wrapText="1"/>
    </xf>
    <xf numFmtId="0" fontId="8" fillId="0" borderId="86" xfId="11" applyFont="1" applyBorder="1" applyAlignment="1">
      <alignment horizontal="left" vertical="center" wrapText="1"/>
    </xf>
    <xf numFmtId="0" fontId="8" fillId="0" borderId="88" xfId="11" applyFont="1" applyBorder="1" applyAlignment="1">
      <alignment horizontal="left" vertical="center" wrapText="1"/>
    </xf>
    <xf numFmtId="3" fontId="16" fillId="0" borderId="89" xfId="12" applyNumberFormat="1" applyFont="1" applyBorder="1" applyAlignment="1">
      <alignment horizontal="right" wrapText="1"/>
    </xf>
    <xf numFmtId="3" fontId="20" fillId="0" borderId="87" xfId="12" applyNumberFormat="1" applyFont="1" applyBorder="1" applyAlignment="1">
      <alignment horizontal="right" wrapText="1"/>
    </xf>
    <xf numFmtId="3" fontId="16" fillId="0" borderId="87" xfId="12" applyNumberFormat="1" applyFont="1" applyBorder="1" applyAlignment="1">
      <alignment horizontal="right" wrapText="1"/>
    </xf>
    <xf numFmtId="3" fontId="20" fillId="0" borderId="88" xfId="12" applyNumberFormat="1" applyFont="1" applyBorder="1" applyAlignment="1">
      <alignment horizontal="right" wrapText="1"/>
    </xf>
    <xf numFmtId="0" fontId="8" fillId="0" borderId="90" xfId="11" applyFont="1" applyBorder="1" applyAlignment="1">
      <alignment horizontal="left" vertical="center" wrapText="1"/>
    </xf>
    <xf numFmtId="0" fontId="8" fillId="0" borderId="91" xfId="11" applyFont="1" applyBorder="1" applyAlignment="1">
      <alignment horizontal="left" vertical="center" wrapText="1"/>
    </xf>
    <xf numFmtId="3" fontId="16" fillId="0" borderId="92" xfId="12" applyNumberFormat="1" applyFont="1" applyBorder="1" applyAlignment="1">
      <alignment horizontal="right" wrapText="1"/>
    </xf>
    <xf numFmtId="3" fontId="20" fillId="0" borderId="90" xfId="12" applyNumberFormat="1" applyFont="1" applyBorder="1" applyAlignment="1">
      <alignment horizontal="right" wrapText="1"/>
    </xf>
    <xf numFmtId="3" fontId="16" fillId="0" borderId="90" xfId="12" applyNumberFormat="1" applyFont="1" applyBorder="1" applyAlignment="1">
      <alignment horizontal="right" wrapText="1"/>
    </xf>
    <xf numFmtId="3" fontId="20" fillId="0" borderId="91" xfId="12" applyNumberFormat="1" applyFont="1" applyBorder="1" applyAlignment="1">
      <alignment horizontal="right" wrapText="1"/>
    </xf>
    <xf numFmtId="3" fontId="20" fillId="0" borderId="82" xfId="12" applyNumberFormat="1" applyFont="1" applyBorder="1" applyAlignment="1" applyProtection="1">
      <alignment horizontal="right" wrapText="1"/>
      <protection locked="0"/>
    </xf>
    <xf numFmtId="3" fontId="20" fillId="0" borderId="83" xfId="12" applyNumberFormat="1" applyFont="1" applyBorder="1" applyAlignment="1" applyProtection="1">
      <alignment horizontal="right" wrapText="1"/>
      <protection locked="0"/>
    </xf>
    <xf numFmtId="3" fontId="20" fillId="0" borderId="84" xfId="12" applyNumberFormat="1" applyFont="1" applyBorder="1" applyAlignment="1" applyProtection="1">
      <alignment horizontal="right" wrapText="1"/>
      <protection locked="0"/>
    </xf>
    <xf numFmtId="3" fontId="20" fillId="0" borderId="89" xfId="12" applyNumberFormat="1" applyFont="1" applyBorder="1" applyAlignment="1" applyProtection="1">
      <alignment horizontal="right" wrapText="1"/>
      <protection locked="0"/>
    </xf>
    <xf numFmtId="3" fontId="20" fillId="0" borderId="87" xfId="12" applyNumberFormat="1" applyFont="1" applyBorder="1" applyAlignment="1" applyProtection="1">
      <alignment horizontal="right" wrapText="1"/>
      <protection locked="0"/>
    </xf>
    <xf numFmtId="3" fontId="20" fillId="0" borderId="88" xfId="12" applyNumberFormat="1" applyFont="1" applyBorder="1" applyAlignment="1" applyProtection="1">
      <alignment horizontal="right" wrapText="1"/>
      <protection locked="0"/>
    </xf>
    <xf numFmtId="3" fontId="20" fillId="0" borderId="92" xfId="12" applyNumberFormat="1" applyFont="1" applyBorder="1" applyAlignment="1" applyProtection="1">
      <alignment horizontal="right" wrapText="1"/>
      <protection locked="0"/>
    </xf>
    <xf numFmtId="3" fontId="20" fillId="0" borderId="90" xfId="12" applyNumberFormat="1" applyFont="1" applyBorder="1" applyAlignment="1" applyProtection="1">
      <alignment horizontal="right" wrapText="1"/>
      <protection locked="0"/>
    </xf>
    <xf numFmtId="3" fontId="20" fillId="0" borderId="91" xfId="12" applyNumberFormat="1" applyFont="1" applyBorder="1" applyAlignment="1" applyProtection="1">
      <alignment horizontal="right" wrapText="1"/>
      <protection locked="0"/>
    </xf>
    <xf numFmtId="0" fontId="11" fillId="0" borderId="65" xfId="11" applyFont="1" applyBorder="1" applyAlignment="1">
      <alignment horizontal="left" vertical="center" wrapText="1"/>
    </xf>
    <xf numFmtId="3" fontId="16" fillId="0" borderId="84" xfId="12" applyNumberFormat="1" applyFont="1" applyBorder="1" applyAlignment="1" applyProtection="1">
      <alignment horizontal="right"/>
      <protection locked="0"/>
    </xf>
    <xf numFmtId="3" fontId="16" fillId="0" borderId="89" xfId="12" applyNumberFormat="1" applyFont="1" applyBorder="1" applyAlignment="1" applyProtection="1">
      <alignment horizontal="right"/>
      <protection locked="0"/>
    </xf>
    <xf numFmtId="3" fontId="16" fillId="0" borderId="82" xfId="12" applyNumberFormat="1" applyFont="1" applyBorder="1" applyAlignment="1" applyProtection="1">
      <alignment horizontal="right"/>
      <protection locked="0"/>
    </xf>
    <xf numFmtId="3" fontId="16" fillId="0" borderId="87" xfId="12" applyNumberFormat="1" applyFont="1" applyBorder="1" applyAlignment="1" applyProtection="1">
      <alignment horizontal="right"/>
      <protection locked="0"/>
    </xf>
    <xf numFmtId="3" fontId="20" fillId="0" borderId="82" xfId="12" applyNumberFormat="1" applyFont="1" applyBorder="1" applyAlignment="1" applyProtection="1">
      <alignment horizontal="right"/>
      <protection locked="0"/>
    </xf>
    <xf numFmtId="3" fontId="20" fillId="0" borderId="27" xfId="12" applyNumberFormat="1" applyFont="1" applyBorder="1" applyAlignment="1" applyProtection="1">
      <alignment horizontal="right"/>
      <protection locked="0"/>
    </xf>
    <xf numFmtId="3" fontId="20" fillId="0" borderId="83" xfId="12" applyNumberFormat="1" applyFont="1" applyBorder="1" applyAlignment="1" applyProtection="1">
      <alignment horizontal="right"/>
      <protection locked="0"/>
    </xf>
    <xf numFmtId="3" fontId="20" fillId="0" borderId="28" xfId="12" applyNumberFormat="1" applyFont="1" applyBorder="1" applyAlignment="1" applyProtection="1">
      <alignment horizontal="right"/>
      <protection locked="0"/>
    </xf>
    <xf numFmtId="3" fontId="20" fillId="0" borderId="87" xfId="12" applyNumberFormat="1" applyFont="1" applyBorder="1" applyAlignment="1" applyProtection="1">
      <alignment horizontal="right"/>
      <protection locked="0"/>
    </xf>
    <xf numFmtId="3" fontId="20" fillId="0" borderId="88" xfId="12" applyNumberFormat="1" applyFont="1" applyBorder="1" applyAlignment="1" applyProtection="1">
      <alignment horizontal="right"/>
      <protection locked="0"/>
    </xf>
    <xf numFmtId="3" fontId="16" fillId="0" borderId="92" xfId="12" applyNumberFormat="1" applyFont="1" applyBorder="1" applyAlignment="1" applyProtection="1">
      <alignment horizontal="right"/>
      <protection locked="0"/>
    </xf>
    <xf numFmtId="3" fontId="20" fillId="0" borderId="90" xfId="12" applyNumberFormat="1" applyFont="1" applyBorder="1" applyAlignment="1" applyProtection="1">
      <alignment horizontal="right"/>
      <protection locked="0"/>
    </xf>
    <xf numFmtId="3" fontId="16" fillId="0" borderId="90" xfId="12" applyNumberFormat="1" applyFont="1" applyBorder="1" applyAlignment="1" applyProtection="1">
      <alignment horizontal="right"/>
      <protection locked="0"/>
    </xf>
    <xf numFmtId="3" fontId="20" fillId="0" borderId="91" xfId="12" applyNumberFormat="1" applyFont="1" applyBorder="1" applyAlignment="1" applyProtection="1">
      <alignment horizontal="right"/>
      <protection locked="0"/>
    </xf>
    <xf numFmtId="0" fontId="8" fillId="0" borderId="67" xfId="11" applyFont="1" applyBorder="1" applyAlignment="1">
      <alignment horizontal="left" vertical="center" wrapText="1"/>
    </xf>
    <xf numFmtId="0" fontId="8" fillId="0" borderId="68" xfId="11" applyFont="1" applyBorder="1" applyAlignment="1">
      <alignment horizontal="left" vertical="center" wrapText="1"/>
    </xf>
    <xf numFmtId="0" fontId="8" fillId="0" borderId="33" xfId="11" applyFont="1" applyBorder="1" applyAlignment="1">
      <alignment horizontal="left" vertical="center" wrapText="1"/>
    </xf>
    <xf numFmtId="0" fontId="8" fillId="0" borderId="93" xfId="11" applyFont="1" applyBorder="1" applyAlignment="1">
      <alignment horizontal="left" vertical="center" wrapText="1"/>
    </xf>
    <xf numFmtId="0" fontId="8" fillId="0" borderId="29" xfId="11" applyFont="1" applyBorder="1" applyAlignment="1">
      <alignment horizontal="left" vertical="center" wrapText="1"/>
    </xf>
    <xf numFmtId="3" fontId="16" fillId="0" borderId="84" xfId="12" applyNumberFormat="1" applyFont="1" applyBorder="1" applyProtection="1">
      <protection locked="0"/>
    </xf>
    <xf numFmtId="3" fontId="16" fillId="0" borderId="89" xfId="12" applyNumberFormat="1" applyFont="1" applyBorder="1" applyProtection="1">
      <protection locked="0"/>
    </xf>
    <xf numFmtId="3" fontId="16" fillId="0" borderId="82" xfId="12" applyNumberFormat="1" applyFont="1" applyBorder="1" applyProtection="1">
      <protection locked="0"/>
    </xf>
    <xf numFmtId="3" fontId="16" fillId="0" borderId="87" xfId="12" applyNumberFormat="1" applyFont="1" applyBorder="1" applyProtection="1">
      <protection locked="0"/>
    </xf>
    <xf numFmtId="3" fontId="20" fillId="0" borderId="82" xfId="12" applyNumberFormat="1" applyFont="1" applyBorder="1" applyProtection="1">
      <protection locked="0"/>
    </xf>
    <xf numFmtId="3" fontId="20" fillId="0" borderId="27" xfId="12" applyNumberFormat="1" applyFont="1" applyBorder="1" applyProtection="1">
      <protection locked="0"/>
    </xf>
    <xf numFmtId="3" fontId="20" fillId="0" borderId="83" xfId="12" applyNumberFormat="1" applyFont="1" applyBorder="1" applyProtection="1">
      <protection locked="0"/>
    </xf>
    <xf numFmtId="3" fontId="20" fillId="0" borderId="28" xfId="12" applyNumberFormat="1" applyFont="1" applyBorder="1" applyProtection="1">
      <protection locked="0"/>
    </xf>
    <xf numFmtId="3" fontId="20" fillId="0" borderId="87" xfId="12" applyNumberFormat="1" applyFont="1" applyBorder="1" applyProtection="1">
      <protection locked="0"/>
    </xf>
    <xf numFmtId="3" fontId="20" fillId="0" borderId="88" xfId="12" applyNumberFormat="1" applyFont="1" applyBorder="1" applyProtection="1">
      <protection locked="0"/>
    </xf>
    <xf numFmtId="3" fontId="16" fillId="0" borderId="92" xfId="12" applyNumberFormat="1" applyFont="1" applyBorder="1" applyProtection="1">
      <protection locked="0"/>
    </xf>
    <xf numFmtId="3" fontId="20" fillId="0" borderId="90" xfId="12" applyNumberFormat="1" applyFont="1" applyBorder="1" applyProtection="1">
      <protection locked="0"/>
    </xf>
    <xf numFmtId="3" fontId="16" fillId="0" borderId="90" xfId="12" applyNumberFormat="1" applyFont="1" applyBorder="1" applyProtection="1">
      <protection locked="0"/>
    </xf>
    <xf numFmtId="3" fontId="20" fillId="0" borderId="91" xfId="12" applyNumberFormat="1" applyFont="1" applyBorder="1" applyProtection="1">
      <protection locked="0"/>
    </xf>
    <xf numFmtId="0" fontId="8" fillId="0" borderId="76" xfId="11" applyFont="1" applyBorder="1" applyAlignment="1">
      <alignment horizontal="left" vertical="center" wrapText="1"/>
    </xf>
    <xf numFmtId="0" fontId="4" fillId="0" borderId="0" xfId="12" applyFont="1" applyAlignment="1">
      <alignment horizontal="left" vertical="center" wrapText="1"/>
    </xf>
    <xf numFmtId="0" fontId="5" fillId="0" borderId="0" xfId="12" applyFont="1" applyAlignment="1">
      <alignment horizontal="left" vertical="center" wrapText="1"/>
    </xf>
    <xf numFmtId="0" fontId="10" fillId="0" borderId="69" xfId="12" applyFont="1" applyBorder="1" applyAlignment="1">
      <alignment horizontal="center" vertical="center" wrapText="1"/>
    </xf>
    <xf numFmtId="0" fontId="10" fillId="0" borderId="70" xfId="12" applyFont="1" applyBorder="1" applyAlignment="1">
      <alignment horizontal="center" vertical="center" wrapText="1"/>
    </xf>
    <xf numFmtId="0" fontId="10" fillId="0" borderId="71" xfId="12" applyFont="1" applyBorder="1" applyAlignment="1">
      <alignment horizontal="center" vertical="center"/>
    </xf>
    <xf numFmtId="0" fontId="10" fillId="0" borderId="20" xfId="12" applyFont="1" applyBorder="1" applyAlignment="1">
      <alignment horizontal="center" vertical="center"/>
    </xf>
    <xf numFmtId="0" fontId="10" fillId="0" borderId="21" xfId="12" applyFont="1" applyBorder="1" applyAlignment="1">
      <alignment horizontal="center" vertical="center"/>
    </xf>
    <xf numFmtId="0" fontId="10" fillId="0" borderId="10" xfId="12" applyFont="1" applyBorder="1" applyAlignment="1">
      <alignment horizontal="right" vertical="center" wrapText="1"/>
    </xf>
    <xf numFmtId="0" fontId="10" fillId="0" borderId="72" xfId="12" applyFont="1" applyBorder="1" applyAlignment="1">
      <alignment horizontal="right" vertical="center" wrapText="1"/>
    </xf>
    <xf numFmtId="0" fontId="10" fillId="0" borderId="73" xfId="12" applyFont="1" applyBorder="1" applyAlignment="1">
      <alignment horizontal="center" vertical="center"/>
    </xf>
    <xf numFmtId="0" fontId="10" fillId="0" borderId="10" xfId="12" applyFont="1" applyBorder="1" applyAlignment="1">
      <alignment horizontal="center" vertical="center"/>
    </xf>
    <xf numFmtId="0" fontId="12" fillId="0" borderId="0" xfId="12" applyFont="1" applyAlignment="1">
      <alignment horizontal="center" vertical="center" wrapText="1"/>
    </xf>
    <xf numFmtId="0" fontId="12" fillId="0" borderId="74" xfId="12" applyFont="1" applyBorder="1" applyAlignment="1">
      <alignment horizontal="center" vertical="center" wrapText="1"/>
    </xf>
    <xf numFmtId="0" fontId="10" fillId="0" borderId="11" xfId="12" applyFont="1" applyBorder="1" applyAlignment="1">
      <alignment horizontal="right" vertical="center" wrapText="1"/>
    </xf>
    <xf numFmtId="0" fontId="10" fillId="0" borderId="75" xfId="12" applyFont="1" applyBorder="1" applyAlignment="1">
      <alignment horizontal="right" vertical="center" wrapText="1"/>
    </xf>
    <xf numFmtId="0" fontId="10" fillId="0" borderId="71" xfId="12" applyFont="1" applyBorder="1" applyAlignment="1">
      <alignment horizontal="center" vertical="center" wrapText="1"/>
    </xf>
    <xf numFmtId="0" fontId="0" fillId="0" borderId="20" xfId="12" applyFont="1" applyBorder="1" applyAlignment="1">
      <alignment vertical="center"/>
    </xf>
    <xf numFmtId="0" fontId="0" fillId="0" borderId="21" xfId="12" applyFont="1" applyBorder="1" applyAlignment="1">
      <alignment vertical="center"/>
    </xf>
    <xf numFmtId="0" fontId="8" fillId="0" borderId="0" xfId="12" quotePrefix="1" applyFont="1" applyAlignment="1">
      <alignment horizontal="left" vertical="top" wrapText="1"/>
    </xf>
    <xf numFmtId="0" fontId="10" fillId="0" borderId="11" xfId="12" applyFont="1" applyBorder="1" applyAlignment="1">
      <alignment horizontal="center" vertical="center"/>
    </xf>
    <xf numFmtId="0" fontId="10" fillId="0" borderId="12" xfId="12" applyFont="1" applyBorder="1" applyAlignment="1">
      <alignment horizontal="center" vertical="center"/>
    </xf>
    <xf numFmtId="0" fontId="10" fillId="0" borderId="75" xfId="12" applyFont="1" applyBorder="1" applyAlignment="1">
      <alignment horizontal="center" vertical="center"/>
    </xf>
    <xf numFmtId="0" fontId="22" fillId="0" borderId="0" xfId="12" applyFont="1" applyAlignment="1">
      <alignment horizontal="center" vertical="center" wrapText="1"/>
    </xf>
    <xf numFmtId="0" fontId="12" fillId="0" borderId="76" xfId="12" applyFont="1" applyBorder="1" applyAlignment="1">
      <alignment horizontal="center" vertical="center" wrapText="1"/>
    </xf>
    <xf numFmtId="0" fontId="12" fillId="0" borderId="77" xfId="12" applyFont="1" applyBorder="1" applyAlignment="1">
      <alignment horizontal="center" vertical="center" wrapText="1"/>
    </xf>
    <xf numFmtId="0" fontId="12" fillId="0" borderId="78" xfId="12" applyFont="1" applyBorder="1" applyAlignment="1">
      <alignment horizontal="center" vertical="center" wrapText="1"/>
    </xf>
    <xf numFmtId="0" fontId="12" fillId="0" borderId="79" xfId="12" applyFont="1" applyBorder="1" applyAlignment="1">
      <alignment horizontal="center" vertical="center" wrapText="1"/>
    </xf>
    <xf numFmtId="0" fontId="9" fillId="0" borderId="64" xfId="12" quotePrefix="1" applyFont="1" applyBorder="1" applyAlignment="1">
      <alignment horizontal="left" vertical="top" wrapText="1"/>
    </xf>
    <xf numFmtId="0" fontId="9" fillId="0" borderId="0" xfId="12" quotePrefix="1" applyFont="1" applyAlignment="1">
      <alignment horizontal="left" vertical="top" wrapText="1"/>
    </xf>
    <xf numFmtId="0" fontId="12" fillId="0" borderId="80" xfId="12" applyFont="1" applyBorder="1" applyAlignment="1">
      <alignment horizontal="center" vertical="center" wrapText="1"/>
    </xf>
    <xf numFmtId="0" fontId="12" fillId="0" borderId="81" xfId="12" applyFont="1" applyBorder="1" applyAlignment="1">
      <alignment horizontal="center" vertical="center" wrapText="1"/>
    </xf>
    <xf numFmtId="0" fontId="0" fillId="0" borderId="20" xfId="12" applyFont="1" applyBorder="1" applyAlignment="1">
      <alignment horizontal="center" vertical="center"/>
    </xf>
    <xf numFmtId="0" fontId="0" fillId="0" borderId="21" xfId="12" applyFont="1" applyBorder="1" applyAlignment="1">
      <alignment horizontal="center" vertical="center"/>
    </xf>
  </cellXfs>
  <cellStyles count="13">
    <cellStyle name="Comma" xfId="4" xr:uid="{00000000-0005-0000-0000-000004000000}"/>
    <cellStyle name="Comma [0]" xfId="5" xr:uid="{00000000-0005-0000-0000-000005000000}"/>
    <cellStyle name="Currency" xfId="2" xr:uid="{00000000-0005-0000-0000-000002000000}"/>
    <cellStyle name="Currency [0]" xfId="3" xr:uid="{00000000-0005-0000-0000-000003000000}"/>
    <cellStyle name="Migliaia" xfId="7" xr:uid="{00000000-0005-0000-0000-000007000000}"/>
    <cellStyle name="Normal" xfId="12" xr:uid="{00000000-0005-0000-0000-000000000000}"/>
    <cellStyle name="Normale" xfId="0" builtinId="0"/>
    <cellStyle name="Normale 2" xfId="6" xr:uid="{00000000-0005-0000-0000-000006000000}"/>
    <cellStyle name="Normale 2 2" xfId="9" xr:uid="{00000000-0005-0000-0000-000009000000}"/>
    <cellStyle name="Normale 3" xfId="8" xr:uid="{00000000-0005-0000-0000-000008000000}"/>
    <cellStyle name="Normale 3 2" xfId="10" xr:uid="{00000000-0005-0000-0000-00000A000000}"/>
    <cellStyle name="Normale 3 2 2" xfId="11" xr:uid="{00000000-0005-0000-0000-00000B000000}"/>
    <cellStyle name="Percent"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2.xml"/><Relationship Id="rId3" Type="http://schemas.openxmlformats.org/officeDocument/2006/relationships/theme" Target="theme/theme1.xml"/><Relationship Id="rId7" Type="http://schemas.openxmlformats.org/officeDocument/2006/relationships/customXml" Target="../customXml/item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 Id="rId9" Type="http://schemas.openxmlformats.org/officeDocument/2006/relationships/customXml" Target="../customXml/item3.xml"/></Relationships>
</file>

<file path=xl/theme/theme1.xml><?xml version="1.0" encoding="utf-8"?>
<a:theme xmlns:a="http://schemas.openxmlformats.org/drawingml/2006/main" name="Tema di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J110"/>
  <sheetViews>
    <sheetView showGridLines="0" tabSelected="1" topLeftCell="A94" zoomScale="85" zoomScaleNormal="85" workbookViewId="0">
      <selection activeCell="C126" sqref="C126"/>
    </sheetView>
  </sheetViews>
  <sheetFormatPr defaultColWidth="12.5703125" defaultRowHeight="15" customHeight="1" x14ac:dyDescent="0.25"/>
  <cols>
    <col min="1" max="1" width="15.7109375" style="6" customWidth="1"/>
    <col min="2" max="2" width="65.85546875" style="6" customWidth="1"/>
    <col min="3" max="3" width="20.85546875" style="7" customWidth="1"/>
    <col min="4" max="4" width="22" style="7" customWidth="1"/>
    <col min="5" max="5" width="20.140625" style="7" customWidth="1"/>
    <col min="6" max="6" width="21.85546875" style="7" customWidth="1"/>
    <col min="7" max="7" width="19.85546875" style="7" customWidth="1"/>
    <col min="8" max="8" width="23" style="7" customWidth="1"/>
    <col min="9" max="9" width="21.7109375" style="7" customWidth="1"/>
    <col min="10" max="10" width="23.5703125" style="7" customWidth="1"/>
    <col min="11" max="11" width="12.5703125" style="7" customWidth="1"/>
    <col min="12" max="16384" width="12.5703125" style="7"/>
  </cols>
  <sheetData>
    <row r="1" spans="1:10" ht="53.45" customHeight="1" x14ac:dyDescent="0.25">
      <c r="B1" s="269" t="s">
        <v>146</v>
      </c>
      <c r="C1" s="269"/>
      <c r="D1" s="269"/>
      <c r="E1" s="269"/>
      <c r="F1" s="269"/>
      <c r="G1" s="269"/>
      <c r="H1" s="269"/>
      <c r="I1" s="269"/>
      <c r="J1" s="269"/>
    </row>
    <row r="2" spans="1:10" ht="16.5" customHeight="1" x14ac:dyDescent="0.25">
      <c r="B2" s="269"/>
      <c r="C2" s="269"/>
      <c r="D2" s="269"/>
      <c r="E2" s="269"/>
      <c r="F2" s="269"/>
      <c r="G2" s="269"/>
      <c r="H2" s="269"/>
      <c r="I2" s="269"/>
      <c r="J2" s="269"/>
    </row>
    <row r="3" spans="1:10" s="23" customFormat="1" ht="39.950000000000003" customHeight="1" x14ac:dyDescent="0.2">
      <c r="A3" s="247" t="s">
        <v>145</v>
      </c>
      <c r="B3" s="247"/>
      <c r="C3" s="247"/>
      <c r="D3" s="247"/>
      <c r="E3" s="247"/>
      <c r="F3" s="247"/>
      <c r="G3" s="247"/>
      <c r="H3" s="247"/>
      <c r="I3" s="247"/>
      <c r="J3" s="247"/>
    </row>
    <row r="4" spans="1:10" s="23" customFormat="1" ht="30" customHeight="1" x14ac:dyDescent="0.2">
      <c r="A4" s="247" t="s">
        <v>150</v>
      </c>
      <c r="B4" s="247"/>
      <c r="C4" s="247"/>
      <c r="D4" s="247"/>
      <c r="E4" s="247"/>
      <c r="F4" s="247"/>
      <c r="G4" s="247"/>
      <c r="H4" s="247"/>
      <c r="I4" s="247"/>
      <c r="J4" s="247"/>
    </row>
    <row r="5" spans="1:10" s="23" customFormat="1" ht="15" customHeight="1" x14ac:dyDescent="0.2">
      <c r="A5" s="248" t="s">
        <v>164</v>
      </c>
      <c r="B5" s="248"/>
      <c r="C5" s="248"/>
      <c r="D5" s="248"/>
      <c r="E5" s="248"/>
      <c r="F5" s="248"/>
      <c r="G5" s="248"/>
      <c r="H5" s="248"/>
      <c r="I5" s="248"/>
      <c r="J5" s="248"/>
    </row>
    <row r="6" spans="1:10" s="23" customFormat="1" ht="15" customHeight="1" x14ac:dyDescent="0.2">
      <c r="A6" s="247" t="s">
        <v>165</v>
      </c>
      <c r="B6" s="247"/>
      <c r="C6" s="247"/>
      <c r="D6" s="247"/>
      <c r="E6" s="247"/>
      <c r="F6" s="247"/>
      <c r="G6" s="247"/>
      <c r="H6" s="247"/>
      <c r="I6" s="247"/>
      <c r="J6" s="247"/>
    </row>
    <row r="7" spans="1:10" s="23" customFormat="1" ht="65.099999999999994" customHeight="1" x14ac:dyDescent="0.2">
      <c r="A7" s="247" t="s">
        <v>153</v>
      </c>
      <c r="B7" s="247"/>
      <c r="C7" s="247"/>
      <c r="D7" s="247"/>
      <c r="E7" s="247"/>
      <c r="F7" s="247"/>
      <c r="G7" s="247"/>
      <c r="H7" s="247"/>
      <c r="I7" s="247"/>
      <c r="J7" s="247"/>
    </row>
    <row r="8" spans="1:10" s="23" customFormat="1" ht="15" customHeight="1" x14ac:dyDescent="0.2">
      <c r="A8" s="247" t="s">
        <v>152</v>
      </c>
      <c r="B8" s="247"/>
      <c r="C8" s="247"/>
      <c r="D8" s="247"/>
      <c r="E8" s="247"/>
      <c r="F8" s="247"/>
      <c r="G8" s="247"/>
      <c r="H8" s="247"/>
      <c r="I8" s="247"/>
      <c r="J8" s="247"/>
    </row>
    <row r="9" spans="1:10" s="23" customFormat="1" ht="15" customHeight="1" x14ac:dyDescent="0.2">
      <c r="A9" s="248" t="s">
        <v>166</v>
      </c>
      <c r="B9" s="248"/>
      <c r="C9" s="248"/>
      <c r="D9" s="248"/>
      <c r="E9" s="248"/>
      <c r="F9" s="248"/>
      <c r="G9" s="248"/>
      <c r="H9" s="248"/>
      <c r="I9" s="248"/>
      <c r="J9" s="248"/>
    </row>
    <row r="10" spans="1:10" s="10" customFormat="1" ht="18.75" customHeight="1" x14ac:dyDescent="0.25">
      <c r="A10" s="8"/>
      <c r="B10" s="9"/>
      <c r="C10" s="9"/>
      <c r="D10" s="9"/>
      <c r="E10" s="9"/>
      <c r="F10" s="9"/>
      <c r="G10" s="9"/>
      <c r="H10" s="9"/>
      <c r="I10" s="9"/>
      <c r="J10" s="9"/>
    </row>
    <row r="11" spans="1:10" ht="15.6" customHeight="1" x14ac:dyDescent="0.25">
      <c r="A11" s="262" t="s">
        <v>130</v>
      </c>
      <c r="B11" s="256" t="s">
        <v>131</v>
      </c>
      <c r="C11" s="266" t="s">
        <v>3</v>
      </c>
      <c r="D11" s="267"/>
      <c r="E11" s="267"/>
      <c r="F11" s="267"/>
      <c r="G11" s="267"/>
      <c r="H11" s="267"/>
      <c r="I11" s="267"/>
      <c r="J11" s="268"/>
    </row>
    <row r="12" spans="1:10" ht="33" customHeight="1" x14ac:dyDescent="0.25">
      <c r="A12" s="263"/>
      <c r="B12" s="252"/>
      <c r="C12" s="258" t="s">
        <v>177</v>
      </c>
      <c r="D12" s="259"/>
      <c r="E12" s="270" t="s">
        <v>178</v>
      </c>
      <c r="F12" s="271"/>
      <c r="G12" s="272" t="s">
        <v>179</v>
      </c>
      <c r="H12" s="271"/>
      <c r="I12" s="272" t="s">
        <v>180</v>
      </c>
      <c r="J12" s="273"/>
    </row>
    <row r="13" spans="1:10" ht="37.5" customHeight="1" x14ac:dyDescent="0.25">
      <c r="A13" s="264"/>
      <c r="B13" s="257"/>
      <c r="C13" s="11" t="s">
        <v>143</v>
      </c>
      <c r="D13" s="12" t="s">
        <v>156</v>
      </c>
      <c r="E13" s="13" t="s">
        <v>143</v>
      </c>
      <c r="F13" s="14" t="s">
        <v>156</v>
      </c>
      <c r="G13" s="15" t="s">
        <v>143</v>
      </c>
      <c r="H13" s="14" t="s">
        <v>156</v>
      </c>
      <c r="I13" s="15" t="s">
        <v>143</v>
      </c>
      <c r="J13" s="16" t="s">
        <v>4</v>
      </c>
    </row>
    <row r="14" spans="1:10" s="20" customFormat="1" ht="19.5" customHeight="1" x14ac:dyDescent="0.2">
      <c r="A14" s="17"/>
      <c r="B14" s="18" t="s">
        <v>138</v>
      </c>
      <c r="C14" s="48">
        <v>311339.84000000003</v>
      </c>
      <c r="D14" s="49">
        <v>239056.57</v>
      </c>
      <c r="E14" s="19"/>
      <c r="F14" s="19"/>
      <c r="G14" s="19"/>
      <c r="H14" s="19"/>
      <c r="I14" s="19"/>
      <c r="J14" s="19"/>
    </row>
    <row r="15" spans="1:10" s="23" customFormat="1" x14ac:dyDescent="0.2">
      <c r="A15" s="17"/>
      <c r="B15" s="21" t="s">
        <v>157</v>
      </c>
      <c r="C15" s="1"/>
      <c r="D15" s="49">
        <v>1828.82</v>
      </c>
      <c r="E15" s="22"/>
      <c r="F15" s="22"/>
      <c r="G15" s="22"/>
      <c r="H15" s="22"/>
      <c r="I15" s="22"/>
      <c r="J15" s="22"/>
    </row>
    <row r="16" spans="1:10" s="23" customFormat="1" x14ac:dyDescent="0.2">
      <c r="A16" s="17"/>
      <c r="B16" s="24"/>
      <c r="C16" s="25"/>
      <c r="D16" s="25"/>
      <c r="E16" s="26"/>
      <c r="F16" s="26"/>
      <c r="G16" s="26"/>
      <c r="H16" s="26"/>
      <c r="I16" s="26"/>
      <c r="J16" s="26"/>
    </row>
    <row r="17" spans="1:10" s="23" customFormat="1" x14ac:dyDescent="0.25">
      <c r="A17" s="27" t="s">
        <v>7</v>
      </c>
      <c r="B17" s="28" t="s">
        <v>6</v>
      </c>
      <c r="C17" s="50">
        <f t="shared" ref="C17:J17" si="0">+C18+C26+C27+C28</f>
        <v>39483.730000000003</v>
      </c>
      <c r="D17" s="51">
        <f t="shared" si="0"/>
        <v>56163.07</v>
      </c>
      <c r="E17" s="51">
        <f t="shared" si="0"/>
        <v>58412.270000000004</v>
      </c>
      <c r="F17" s="51">
        <f t="shared" si="0"/>
        <v>67812.78</v>
      </c>
      <c r="G17" s="51">
        <f t="shared" si="0"/>
        <v>118840.48000000001</v>
      </c>
      <c r="H17" s="51">
        <f t="shared" si="0"/>
        <v>123013.07</v>
      </c>
      <c r="I17" s="51">
        <f t="shared" si="0"/>
        <v>192351.50999999998</v>
      </c>
      <c r="J17" s="52">
        <f t="shared" si="0"/>
        <v>235602.98</v>
      </c>
    </row>
    <row r="18" spans="1:10" x14ac:dyDescent="0.25">
      <c r="A18" s="29" t="s">
        <v>147</v>
      </c>
      <c r="B18" s="28" t="s">
        <v>148</v>
      </c>
      <c r="C18" s="53">
        <f t="shared" ref="C18:J18" si="1">SUM(C19:C25)</f>
        <v>39483.730000000003</v>
      </c>
      <c r="D18" s="54">
        <f t="shared" si="1"/>
        <v>56163.07</v>
      </c>
      <c r="E18" s="55">
        <f t="shared" si="1"/>
        <v>58412.270000000004</v>
      </c>
      <c r="F18" s="54">
        <f t="shared" si="1"/>
        <v>67812.78</v>
      </c>
      <c r="G18" s="55">
        <f t="shared" si="1"/>
        <v>118840.48000000001</v>
      </c>
      <c r="H18" s="55">
        <f t="shared" si="1"/>
        <v>123013.07</v>
      </c>
      <c r="I18" s="55">
        <f t="shared" si="1"/>
        <v>192351.50999999998</v>
      </c>
      <c r="J18" s="56">
        <f t="shared" si="1"/>
        <v>235602.98</v>
      </c>
    </row>
    <row r="19" spans="1:10" x14ac:dyDescent="0.25">
      <c r="A19" s="29" t="s">
        <v>142</v>
      </c>
      <c r="B19" s="28" t="s">
        <v>154</v>
      </c>
      <c r="C19" s="57">
        <v>25882.69</v>
      </c>
      <c r="D19" s="58">
        <v>34035.39</v>
      </c>
      <c r="E19" s="59">
        <v>32934.080000000002</v>
      </c>
      <c r="F19" s="59">
        <v>35030.550000000003</v>
      </c>
      <c r="G19" s="59">
        <v>83959.63</v>
      </c>
      <c r="H19" s="59">
        <v>75324.55</v>
      </c>
      <c r="I19" s="58">
        <v>103471.87</v>
      </c>
      <c r="J19" s="60">
        <v>101090.14</v>
      </c>
    </row>
    <row r="20" spans="1:10" x14ac:dyDescent="0.25">
      <c r="A20" s="29" t="s">
        <v>141</v>
      </c>
      <c r="B20" s="28" t="s">
        <v>140</v>
      </c>
      <c r="C20" s="57">
        <v>7848.22</v>
      </c>
      <c r="D20" s="58">
        <v>12545.4</v>
      </c>
      <c r="E20" s="59">
        <v>16011.91</v>
      </c>
      <c r="F20" s="59">
        <v>22085.31</v>
      </c>
      <c r="G20" s="59">
        <v>25276.41</v>
      </c>
      <c r="H20" s="59">
        <v>36836.99</v>
      </c>
      <c r="I20" s="58">
        <v>34400.21</v>
      </c>
      <c r="J20" s="60">
        <v>56282.64</v>
      </c>
    </row>
    <row r="21" spans="1:10" x14ac:dyDescent="0.25">
      <c r="A21" s="29" t="s">
        <v>139</v>
      </c>
      <c r="B21" s="28" t="s">
        <v>181</v>
      </c>
      <c r="C21" s="57"/>
      <c r="D21" s="58">
        <v>0</v>
      </c>
      <c r="E21" s="59">
        <v>3138.58</v>
      </c>
      <c r="F21" s="59">
        <v>313.8</v>
      </c>
      <c r="G21" s="59">
        <v>3138.58</v>
      </c>
      <c r="H21" s="59">
        <v>313.8</v>
      </c>
      <c r="I21" s="58">
        <v>5000.8500000000004</v>
      </c>
      <c r="J21" s="60">
        <v>500</v>
      </c>
    </row>
    <row r="22" spans="1:10" x14ac:dyDescent="0.25">
      <c r="A22" s="29" t="s">
        <v>182</v>
      </c>
      <c r="B22" s="28" t="s">
        <v>183</v>
      </c>
      <c r="C22" s="57">
        <v>2907.59</v>
      </c>
      <c r="D22" s="58">
        <v>4623.5</v>
      </c>
      <c r="E22" s="59">
        <v>3235.74</v>
      </c>
      <c r="F22" s="59">
        <v>4991.05</v>
      </c>
      <c r="G22" s="59">
        <v>3243.88</v>
      </c>
      <c r="H22" s="59">
        <v>5145.66</v>
      </c>
      <c r="I22" s="58">
        <v>3460.37</v>
      </c>
      <c r="J22" s="60">
        <v>5502.2</v>
      </c>
    </row>
    <row r="23" spans="1:10" x14ac:dyDescent="0.25">
      <c r="A23" s="29" t="s">
        <v>184</v>
      </c>
      <c r="B23" s="28" t="s">
        <v>185</v>
      </c>
      <c r="C23" s="57">
        <v>2845.23</v>
      </c>
      <c r="D23" s="58">
        <v>4958.78</v>
      </c>
      <c r="E23" s="59">
        <v>3091.96</v>
      </c>
      <c r="F23" s="59">
        <v>5392.07</v>
      </c>
      <c r="G23" s="59">
        <v>3221.98</v>
      </c>
      <c r="H23" s="59">
        <v>5392.07</v>
      </c>
      <c r="I23" s="58">
        <v>46018.21</v>
      </c>
      <c r="J23" s="60">
        <v>72228</v>
      </c>
    </row>
    <row r="24" spans="1:10" x14ac:dyDescent="0.25">
      <c r="A24" s="29" t="s">
        <v>186</v>
      </c>
      <c r="B24" s="28" t="s">
        <v>187</v>
      </c>
      <c r="C24" s="57"/>
      <c r="D24" s="58"/>
      <c r="E24" s="59"/>
      <c r="F24" s="59"/>
      <c r="G24" s="59"/>
      <c r="H24" s="59"/>
      <c r="I24" s="58"/>
      <c r="J24" s="60"/>
    </row>
    <row r="25" spans="1:10" x14ac:dyDescent="0.25">
      <c r="A25" s="29"/>
      <c r="B25" s="28"/>
      <c r="C25" s="57"/>
      <c r="D25" s="59"/>
      <c r="E25" s="59"/>
      <c r="F25" s="59"/>
      <c r="G25" s="59"/>
      <c r="H25" s="59"/>
      <c r="I25" s="59"/>
      <c r="J25" s="60"/>
    </row>
    <row r="26" spans="1:10" x14ac:dyDescent="0.25">
      <c r="A26" s="29" t="s">
        <v>8</v>
      </c>
      <c r="B26" s="28" t="s">
        <v>158</v>
      </c>
      <c r="C26" s="57"/>
      <c r="D26" s="59"/>
      <c r="E26" s="59"/>
      <c r="F26" s="59"/>
      <c r="G26" s="59"/>
      <c r="H26" s="59"/>
      <c r="I26" s="59"/>
      <c r="J26" s="60"/>
    </row>
    <row r="27" spans="1:10" x14ac:dyDescent="0.25">
      <c r="A27" s="29" t="s">
        <v>9</v>
      </c>
      <c r="B27" s="28" t="s">
        <v>159</v>
      </c>
      <c r="C27" s="57"/>
      <c r="D27" s="59"/>
      <c r="E27" s="59"/>
      <c r="F27" s="59"/>
      <c r="G27" s="59"/>
      <c r="H27" s="59"/>
      <c r="I27" s="59"/>
      <c r="J27" s="60"/>
    </row>
    <row r="28" spans="1:10" x14ac:dyDescent="0.25">
      <c r="A28" s="29" t="s">
        <v>11</v>
      </c>
      <c r="B28" s="28" t="s">
        <v>10</v>
      </c>
      <c r="C28" s="57"/>
      <c r="D28" s="59"/>
      <c r="E28" s="59"/>
      <c r="F28" s="59"/>
      <c r="G28" s="59"/>
      <c r="H28" s="59"/>
      <c r="I28" s="59"/>
      <c r="J28" s="60"/>
    </row>
    <row r="29" spans="1:10" x14ac:dyDescent="0.25">
      <c r="A29" s="29" t="s">
        <v>13</v>
      </c>
      <c r="B29" s="30" t="s">
        <v>12</v>
      </c>
      <c r="C29" s="57"/>
      <c r="D29" s="59">
        <v>0</v>
      </c>
      <c r="E29" s="59">
        <v>84351.45</v>
      </c>
      <c r="F29" s="59">
        <v>98333.2</v>
      </c>
      <c r="G29" s="59">
        <v>84351.45</v>
      </c>
      <c r="H29" s="59">
        <v>98333.2</v>
      </c>
      <c r="I29" s="59">
        <v>120799.05</v>
      </c>
      <c r="J29" s="60">
        <v>140817.99</v>
      </c>
    </row>
    <row r="30" spans="1:10" ht="30" x14ac:dyDescent="0.25">
      <c r="A30" s="31" t="s">
        <v>5</v>
      </c>
      <c r="B30" s="32" t="s">
        <v>136</v>
      </c>
      <c r="C30" s="61">
        <f t="shared" ref="C30:J30" si="2">+C17+C29</f>
        <v>39483.730000000003</v>
      </c>
      <c r="D30" s="62">
        <f t="shared" si="2"/>
        <v>56163.07</v>
      </c>
      <c r="E30" s="62">
        <f t="shared" si="2"/>
        <v>142763.72</v>
      </c>
      <c r="F30" s="62">
        <f t="shared" si="2"/>
        <v>166145.97999999998</v>
      </c>
      <c r="G30" s="62">
        <f t="shared" si="2"/>
        <v>203191.93</v>
      </c>
      <c r="H30" s="62">
        <f t="shared" si="2"/>
        <v>221346.27000000002</v>
      </c>
      <c r="I30" s="62">
        <f t="shared" si="2"/>
        <v>313150.56</v>
      </c>
      <c r="J30" s="63">
        <f t="shared" si="2"/>
        <v>376420.97</v>
      </c>
    </row>
    <row r="31" spans="1:10" s="33" customFormat="1" x14ac:dyDescent="0.25">
      <c r="A31" s="29" t="s">
        <v>17</v>
      </c>
      <c r="B31" s="28" t="s">
        <v>16</v>
      </c>
      <c r="C31" s="64">
        <v>13872.74</v>
      </c>
      <c r="D31" s="65">
        <v>23750.29</v>
      </c>
      <c r="E31" s="65">
        <v>13872.74</v>
      </c>
      <c r="F31" s="66">
        <v>30670.25</v>
      </c>
      <c r="G31" s="66">
        <v>14803.62</v>
      </c>
      <c r="H31" s="66">
        <v>35186.01</v>
      </c>
      <c r="I31" s="67">
        <v>30790.5</v>
      </c>
      <c r="J31" s="68">
        <v>37605.949999999997</v>
      </c>
    </row>
    <row r="32" spans="1:10" x14ac:dyDescent="0.25">
      <c r="A32" s="29" t="s">
        <v>19</v>
      </c>
      <c r="B32" s="28" t="s">
        <v>18</v>
      </c>
      <c r="C32" s="64">
        <v>2515.0300000000002</v>
      </c>
      <c r="D32" s="65">
        <v>15130.06</v>
      </c>
      <c r="E32" s="65">
        <v>2515.0300000000002</v>
      </c>
      <c r="F32" s="66">
        <v>15130.06</v>
      </c>
      <c r="G32" s="66">
        <v>2515.0300000000002</v>
      </c>
      <c r="H32" s="66">
        <v>15130.06</v>
      </c>
      <c r="I32" s="67">
        <v>2515.0300000000002</v>
      </c>
      <c r="J32" s="68">
        <v>15130.06</v>
      </c>
    </row>
    <row r="33" spans="1:10" x14ac:dyDescent="0.25">
      <c r="A33" s="29"/>
      <c r="B33" s="28" t="s">
        <v>120</v>
      </c>
      <c r="C33" s="64">
        <v>0</v>
      </c>
      <c r="D33" s="65">
        <v>0</v>
      </c>
      <c r="E33" s="65">
        <v>0</v>
      </c>
      <c r="F33" s="66">
        <v>0</v>
      </c>
      <c r="G33" s="66">
        <v>0</v>
      </c>
      <c r="H33" s="66">
        <v>0</v>
      </c>
      <c r="I33" s="67">
        <v>0</v>
      </c>
      <c r="J33" s="68">
        <v>0</v>
      </c>
    </row>
    <row r="34" spans="1:10" x14ac:dyDescent="0.25">
      <c r="A34" s="31" t="s">
        <v>15</v>
      </c>
      <c r="B34" s="34" t="s">
        <v>135</v>
      </c>
      <c r="C34" s="61">
        <f t="shared" ref="C34:J34" si="3">+C33+C32+C31</f>
        <v>16387.77</v>
      </c>
      <c r="D34" s="62">
        <f t="shared" si="3"/>
        <v>38880.35</v>
      </c>
      <c r="E34" s="62">
        <f t="shared" si="3"/>
        <v>16387.77</v>
      </c>
      <c r="F34" s="62">
        <f t="shared" si="3"/>
        <v>45800.31</v>
      </c>
      <c r="G34" s="62">
        <f t="shared" si="3"/>
        <v>17318.650000000001</v>
      </c>
      <c r="H34" s="62">
        <f t="shared" si="3"/>
        <v>50316.07</v>
      </c>
      <c r="I34" s="62">
        <f t="shared" si="3"/>
        <v>33305.53</v>
      </c>
      <c r="J34" s="63">
        <f t="shared" si="3"/>
        <v>52736.009999999995</v>
      </c>
    </row>
    <row r="35" spans="1:10" x14ac:dyDescent="0.25">
      <c r="A35" s="29" t="s">
        <v>22</v>
      </c>
      <c r="B35" s="35" t="s">
        <v>21</v>
      </c>
      <c r="C35" s="64">
        <v>5295.39</v>
      </c>
      <c r="D35" s="65">
        <v>9422.2900000000009</v>
      </c>
      <c r="E35" s="65">
        <v>13465.64</v>
      </c>
      <c r="F35" s="66">
        <v>17231.27</v>
      </c>
      <c r="G35" s="66">
        <v>20086.310000000001</v>
      </c>
      <c r="H35" s="66">
        <v>26431.02</v>
      </c>
      <c r="I35" s="67">
        <v>24959.41</v>
      </c>
      <c r="J35" s="68">
        <v>37199.82</v>
      </c>
    </row>
    <row r="36" spans="1:10" ht="30" x14ac:dyDescent="0.25">
      <c r="A36" s="29" t="s">
        <v>24</v>
      </c>
      <c r="B36" s="35" t="s">
        <v>23</v>
      </c>
      <c r="C36" s="64"/>
      <c r="D36" s="65">
        <v>25</v>
      </c>
      <c r="E36" s="65"/>
      <c r="F36" s="66">
        <v>50</v>
      </c>
      <c r="G36" s="66"/>
      <c r="H36" s="66">
        <v>75</v>
      </c>
      <c r="I36" s="67"/>
      <c r="J36" s="68">
        <v>100</v>
      </c>
    </row>
    <row r="37" spans="1:10" x14ac:dyDescent="0.25">
      <c r="A37" s="29" t="s">
        <v>26</v>
      </c>
      <c r="B37" s="28" t="s">
        <v>25</v>
      </c>
      <c r="C37" s="64">
        <v>0.03</v>
      </c>
      <c r="D37" s="65">
        <v>20</v>
      </c>
      <c r="E37" s="65">
        <v>0.03</v>
      </c>
      <c r="F37" s="66">
        <v>20</v>
      </c>
      <c r="G37" s="66">
        <v>0.03</v>
      </c>
      <c r="H37" s="66">
        <v>20</v>
      </c>
      <c r="I37" s="67">
        <v>0.03</v>
      </c>
      <c r="J37" s="68">
        <v>20</v>
      </c>
    </row>
    <row r="38" spans="1:10" x14ac:dyDescent="0.25">
      <c r="A38" s="29" t="s">
        <v>28</v>
      </c>
      <c r="B38" s="28" t="s">
        <v>27</v>
      </c>
      <c r="C38" s="69"/>
      <c r="D38" s="70">
        <v>5250</v>
      </c>
      <c r="E38" s="70">
        <v>11200</v>
      </c>
      <c r="F38" s="71">
        <v>10500</v>
      </c>
      <c r="G38" s="71">
        <v>11846.96</v>
      </c>
      <c r="H38" s="71">
        <v>15750</v>
      </c>
      <c r="I38" s="72">
        <v>11846.96</v>
      </c>
      <c r="J38" s="73">
        <v>21000</v>
      </c>
    </row>
    <row r="39" spans="1:10" x14ac:dyDescent="0.25">
      <c r="A39" s="29" t="s">
        <v>30</v>
      </c>
      <c r="B39" s="28" t="s">
        <v>29</v>
      </c>
      <c r="C39" s="69">
        <v>6806.63</v>
      </c>
      <c r="D39" s="70">
        <v>9520.09</v>
      </c>
      <c r="E39" s="70">
        <v>8406.6299999999992</v>
      </c>
      <c r="F39" s="71">
        <v>12123.54</v>
      </c>
      <c r="G39" s="71">
        <v>9123.19</v>
      </c>
      <c r="H39" s="71">
        <v>13154.24</v>
      </c>
      <c r="I39" s="72">
        <v>11898.22</v>
      </c>
      <c r="J39" s="73">
        <v>17716.02</v>
      </c>
    </row>
    <row r="40" spans="1:10" x14ac:dyDescent="0.25">
      <c r="A40" s="31" t="s">
        <v>20</v>
      </c>
      <c r="B40" s="34" t="s">
        <v>119</v>
      </c>
      <c r="C40" s="61">
        <f t="shared" ref="C40:J40" si="4">+C39+C38+C37+C36+C35</f>
        <v>12102.05</v>
      </c>
      <c r="D40" s="62">
        <f t="shared" si="4"/>
        <v>24237.38</v>
      </c>
      <c r="E40" s="62">
        <f t="shared" si="4"/>
        <v>33072.299999999996</v>
      </c>
      <c r="F40" s="62">
        <f t="shared" si="4"/>
        <v>39924.81</v>
      </c>
      <c r="G40" s="62">
        <f t="shared" si="4"/>
        <v>41056.490000000005</v>
      </c>
      <c r="H40" s="62">
        <f t="shared" si="4"/>
        <v>55430.259999999995</v>
      </c>
      <c r="I40" s="62">
        <f t="shared" si="4"/>
        <v>48704.619999999995</v>
      </c>
      <c r="J40" s="63">
        <f t="shared" si="4"/>
        <v>76035.839999999997</v>
      </c>
    </row>
    <row r="41" spans="1:10" x14ac:dyDescent="0.25">
      <c r="A41" s="29" t="s">
        <v>33</v>
      </c>
      <c r="B41" s="28" t="s">
        <v>32</v>
      </c>
      <c r="C41" s="69"/>
      <c r="D41" s="70"/>
      <c r="E41" s="70"/>
      <c r="F41" s="71"/>
      <c r="G41" s="71"/>
      <c r="H41" s="71"/>
      <c r="I41" s="72"/>
      <c r="J41" s="73"/>
    </row>
    <row r="42" spans="1:10" x14ac:dyDescent="0.25">
      <c r="A42" s="29" t="s">
        <v>34</v>
      </c>
      <c r="B42" s="28" t="s">
        <v>0</v>
      </c>
      <c r="C42" s="69"/>
      <c r="D42" s="70">
        <v>0</v>
      </c>
      <c r="E42" s="70">
        <v>88839.8</v>
      </c>
      <c r="F42" s="71">
        <v>0</v>
      </c>
      <c r="G42" s="71">
        <v>143134.74</v>
      </c>
      <c r="H42" s="71">
        <v>0</v>
      </c>
      <c r="I42" s="72">
        <v>221954.49</v>
      </c>
      <c r="J42" s="73">
        <v>764575.87</v>
      </c>
    </row>
    <row r="43" spans="1:10" x14ac:dyDescent="0.25">
      <c r="A43" s="29" t="s">
        <v>35</v>
      </c>
      <c r="B43" s="28" t="s">
        <v>1</v>
      </c>
      <c r="C43" s="69"/>
      <c r="D43" s="70">
        <v>0</v>
      </c>
      <c r="E43" s="70"/>
      <c r="F43" s="71">
        <v>0</v>
      </c>
      <c r="G43" s="71">
        <v>8394.91</v>
      </c>
      <c r="H43" s="71">
        <v>0</v>
      </c>
      <c r="I43" s="72">
        <v>8394.91</v>
      </c>
      <c r="J43" s="73">
        <v>8009.15</v>
      </c>
    </row>
    <row r="44" spans="1:10" x14ac:dyDescent="0.25">
      <c r="A44" s="29" t="s">
        <v>37</v>
      </c>
      <c r="B44" s="28" t="s">
        <v>36</v>
      </c>
      <c r="C44" s="64"/>
      <c r="D44" s="65"/>
      <c r="E44" s="65"/>
      <c r="F44" s="66"/>
      <c r="G44" s="66"/>
      <c r="H44" s="66"/>
      <c r="I44" s="67"/>
      <c r="J44" s="68"/>
    </row>
    <row r="45" spans="1:10" x14ac:dyDescent="0.25">
      <c r="A45" s="29" t="s">
        <v>38</v>
      </c>
      <c r="B45" s="28" t="s">
        <v>2</v>
      </c>
      <c r="C45" s="64">
        <v>6179.94</v>
      </c>
      <c r="D45" s="65">
        <v>0</v>
      </c>
      <c r="E45" s="65">
        <v>18490.38</v>
      </c>
      <c r="F45" s="66">
        <v>0</v>
      </c>
      <c r="G45" s="66">
        <v>40731.519999999997</v>
      </c>
      <c r="H45" s="66">
        <v>0</v>
      </c>
      <c r="I45" s="67">
        <v>44556.27</v>
      </c>
      <c r="J45" s="68">
        <v>20098.02</v>
      </c>
    </row>
    <row r="46" spans="1:10" x14ac:dyDescent="0.25">
      <c r="A46" s="31" t="s">
        <v>31</v>
      </c>
      <c r="B46" s="34" t="s">
        <v>118</v>
      </c>
      <c r="C46" s="61">
        <f t="shared" ref="C46:J46" si="5">+C45+C44+C43+C42+C41</f>
        <v>6179.94</v>
      </c>
      <c r="D46" s="62">
        <f t="shared" si="5"/>
        <v>0</v>
      </c>
      <c r="E46" s="62">
        <f t="shared" si="5"/>
        <v>107330.18000000001</v>
      </c>
      <c r="F46" s="62">
        <f t="shared" si="5"/>
        <v>0</v>
      </c>
      <c r="G46" s="62">
        <f t="shared" si="5"/>
        <v>192261.16999999998</v>
      </c>
      <c r="H46" s="62">
        <f t="shared" si="5"/>
        <v>0</v>
      </c>
      <c r="I46" s="62">
        <f t="shared" si="5"/>
        <v>274905.67</v>
      </c>
      <c r="J46" s="63">
        <f t="shared" si="5"/>
        <v>792683.04</v>
      </c>
    </row>
    <row r="47" spans="1:10" x14ac:dyDescent="0.25">
      <c r="A47" s="29" t="s">
        <v>41</v>
      </c>
      <c r="B47" s="28" t="s">
        <v>40</v>
      </c>
      <c r="C47" s="69"/>
      <c r="D47" s="70"/>
      <c r="E47" s="70"/>
      <c r="F47" s="71"/>
      <c r="G47" s="71"/>
      <c r="H47" s="71"/>
      <c r="I47" s="72"/>
      <c r="J47" s="73"/>
    </row>
    <row r="48" spans="1:10" x14ac:dyDescent="0.25">
      <c r="A48" s="29" t="s">
        <v>43</v>
      </c>
      <c r="B48" s="28" t="s">
        <v>42</v>
      </c>
      <c r="C48" s="69"/>
      <c r="D48" s="70"/>
      <c r="E48" s="70"/>
      <c r="F48" s="71"/>
      <c r="G48" s="71"/>
      <c r="H48" s="71"/>
      <c r="I48" s="72"/>
      <c r="J48" s="73"/>
    </row>
    <row r="49" spans="1:10" x14ac:dyDescent="0.25">
      <c r="A49" s="29" t="s">
        <v>45</v>
      </c>
      <c r="B49" s="28" t="s">
        <v>44</v>
      </c>
      <c r="C49" s="69"/>
      <c r="D49" s="70"/>
      <c r="E49" s="70"/>
      <c r="F49" s="71"/>
      <c r="G49" s="71"/>
      <c r="H49" s="71"/>
      <c r="I49" s="72"/>
      <c r="J49" s="73"/>
    </row>
    <row r="50" spans="1:10" x14ac:dyDescent="0.25">
      <c r="A50" s="29" t="s">
        <v>47</v>
      </c>
      <c r="B50" s="28" t="s">
        <v>46</v>
      </c>
      <c r="C50" s="74"/>
      <c r="D50" s="75"/>
      <c r="E50" s="75"/>
      <c r="F50" s="76"/>
      <c r="G50" s="76"/>
      <c r="H50" s="76"/>
      <c r="I50" s="77"/>
      <c r="J50" s="78"/>
    </row>
    <row r="51" spans="1:10" x14ac:dyDescent="0.25">
      <c r="A51" s="31" t="s">
        <v>39</v>
      </c>
      <c r="B51" s="32" t="s">
        <v>117</v>
      </c>
      <c r="C51" s="61">
        <f t="shared" ref="C51:J51" si="6">+C50+C49+C48+C47</f>
        <v>0</v>
      </c>
      <c r="D51" s="62">
        <f t="shared" si="6"/>
        <v>0</v>
      </c>
      <c r="E51" s="62">
        <f t="shared" si="6"/>
        <v>0</v>
      </c>
      <c r="F51" s="62">
        <f t="shared" si="6"/>
        <v>0</v>
      </c>
      <c r="G51" s="62">
        <f t="shared" si="6"/>
        <v>0</v>
      </c>
      <c r="H51" s="62">
        <f t="shared" si="6"/>
        <v>0</v>
      </c>
      <c r="I51" s="62">
        <f t="shared" si="6"/>
        <v>0</v>
      </c>
      <c r="J51" s="63">
        <f t="shared" si="6"/>
        <v>0</v>
      </c>
    </row>
    <row r="52" spans="1:10" x14ac:dyDescent="0.25">
      <c r="A52" s="29" t="s">
        <v>50</v>
      </c>
      <c r="B52" s="28" t="s">
        <v>49</v>
      </c>
      <c r="C52" s="74"/>
      <c r="D52" s="75"/>
      <c r="E52" s="75"/>
      <c r="F52" s="76"/>
      <c r="G52" s="76"/>
      <c r="H52" s="76"/>
      <c r="I52" s="77"/>
      <c r="J52" s="78"/>
    </row>
    <row r="53" spans="1:10" x14ac:dyDescent="0.25">
      <c r="A53" s="29" t="s">
        <v>52</v>
      </c>
      <c r="B53" s="28" t="s">
        <v>51</v>
      </c>
      <c r="C53" s="74"/>
      <c r="D53" s="75"/>
      <c r="E53" s="75"/>
      <c r="F53" s="76"/>
      <c r="G53" s="76"/>
      <c r="H53" s="76"/>
      <c r="I53" s="77"/>
      <c r="J53" s="78"/>
    </row>
    <row r="54" spans="1:10" x14ac:dyDescent="0.25">
      <c r="A54" s="29" t="s">
        <v>54</v>
      </c>
      <c r="B54" s="28" t="s">
        <v>53</v>
      </c>
      <c r="C54" s="74"/>
      <c r="D54" s="75"/>
      <c r="E54" s="75"/>
      <c r="F54" s="76"/>
      <c r="G54" s="76"/>
      <c r="H54" s="76"/>
      <c r="I54" s="77"/>
      <c r="J54" s="78"/>
    </row>
    <row r="55" spans="1:10" x14ac:dyDescent="0.25">
      <c r="A55" s="29" t="s">
        <v>56</v>
      </c>
      <c r="B55" s="28" t="s">
        <v>55</v>
      </c>
      <c r="C55" s="74"/>
      <c r="D55" s="75"/>
      <c r="E55" s="75"/>
      <c r="F55" s="76"/>
      <c r="G55" s="76"/>
      <c r="H55" s="76"/>
      <c r="I55" s="77"/>
      <c r="J55" s="78"/>
    </row>
    <row r="56" spans="1:10" x14ac:dyDescent="0.25">
      <c r="A56" s="31" t="s">
        <v>48</v>
      </c>
      <c r="B56" s="34" t="s">
        <v>116</v>
      </c>
      <c r="C56" s="61">
        <f t="shared" ref="C56:J56" si="7">+C55+C54+C53+C52</f>
        <v>0</v>
      </c>
      <c r="D56" s="62">
        <f t="shared" si="7"/>
        <v>0</v>
      </c>
      <c r="E56" s="62">
        <f t="shared" si="7"/>
        <v>0</v>
      </c>
      <c r="F56" s="62">
        <f t="shared" si="7"/>
        <v>0</v>
      </c>
      <c r="G56" s="62">
        <f t="shared" si="7"/>
        <v>0</v>
      </c>
      <c r="H56" s="62">
        <f t="shared" si="7"/>
        <v>0</v>
      </c>
      <c r="I56" s="62">
        <f t="shared" si="7"/>
        <v>0</v>
      </c>
      <c r="J56" s="63">
        <f t="shared" si="7"/>
        <v>0</v>
      </c>
    </row>
    <row r="57" spans="1:10" x14ac:dyDescent="0.25">
      <c r="A57" s="29" t="s">
        <v>59</v>
      </c>
      <c r="B57" s="28" t="s">
        <v>58</v>
      </c>
      <c r="C57" s="74">
        <v>22704.49</v>
      </c>
      <c r="D57" s="75">
        <v>34695.42</v>
      </c>
      <c r="E57" s="75">
        <v>52102.36</v>
      </c>
      <c r="F57" s="76">
        <v>75907.06</v>
      </c>
      <c r="G57" s="76">
        <v>79434.929999999993</v>
      </c>
      <c r="H57" s="76">
        <v>113819.11</v>
      </c>
      <c r="I57" s="77">
        <v>110312.66</v>
      </c>
      <c r="J57" s="78">
        <v>153687.14000000001</v>
      </c>
    </row>
    <row r="58" spans="1:10" x14ac:dyDescent="0.25">
      <c r="A58" s="29" t="s">
        <v>61</v>
      </c>
      <c r="B58" s="28" t="s">
        <v>60</v>
      </c>
      <c r="C58" s="74">
        <v>251.45</v>
      </c>
      <c r="D58" s="75">
        <v>1890.42</v>
      </c>
      <c r="E58" s="75">
        <v>436.14</v>
      </c>
      <c r="F58" s="76">
        <v>3541.12</v>
      </c>
      <c r="G58" s="76">
        <v>13022.61</v>
      </c>
      <c r="H58" s="76">
        <v>22688.81</v>
      </c>
      <c r="I58" s="77">
        <v>13190.51</v>
      </c>
      <c r="J58" s="78">
        <v>25976.82</v>
      </c>
    </row>
    <row r="59" spans="1:10" x14ac:dyDescent="0.25">
      <c r="A59" s="31" t="s">
        <v>57</v>
      </c>
      <c r="B59" s="32" t="s">
        <v>115</v>
      </c>
      <c r="C59" s="61">
        <f t="shared" ref="C59:J59" si="8">+C58+C57</f>
        <v>22955.940000000002</v>
      </c>
      <c r="D59" s="62">
        <f t="shared" si="8"/>
        <v>36585.839999999997</v>
      </c>
      <c r="E59" s="62">
        <f t="shared" si="8"/>
        <v>52538.5</v>
      </c>
      <c r="F59" s="62">
        <f t="shared" si="8"/>
        <v>79448.179999999993</v>
      </c>
      <c r="G59" s="62">
        <f t="shared" si="8"/>
        <v>92457.54</v>
      </c>
      <c r="H59" s="62">
        <f t="shared" si="8"/>
        <v>136507.92000000001</v>
      </c>
      <c r="I59" s="62">
        <f t="shared" si="8"/>
        <v>123503.17</v>
      </c>
      <c r="J59" s="63">
        <f t="shared" si="8"/>
        <v>179663.96000000002</v>
      </c>
    </row>
    <row r="60" spans="1:10" ht="17.25" x14ac:dyDescent="0.25">
      <c r="A60" s="36" t="s">
        <v>121</v>
      </c>
      <c r="B60" s="37" t="s">
        <v>144</v>
      </c>
      <c r="C60" s="79"/>
      <c r="D60" s="80">
        <v>0</v>
      </c>
      <c r="E60" s="80"/>
      <c r="F60" s="80">
        <v>0</v>
      </c>
      <c r="G60" s="81"/>
      <c r="H60" s="81">
        <v>0</v>
      </c>
      <c r="I60" s="81"/>
      <c r="J60" s="82">
        <v>0</v>
      </c>
    </row>
    <row r="61" spans="1:10" s="23" customFormat="1" x14ac:dyDescent="0.25">
      <c r="A61" s="254" t="s">
        <v>155</v>
      </c>
      <c r="B61" s="255"/>
      <c r="C61" s="83">
        <f>+C60+C59+C56+C51+C46+C40+C34+C30</f>
        <v>97109.43</v>
      </c>
      <c r="D61" s="84">
        <f t="shared" ref="D61:J61" si="9">D60+D59+D56+D51+D46+D40+D34+D30</f>
        <v>155866.64000000001</v>
      </c>
      <c r="E61" s="84">
        <f t="shared" si="9"/>
        <v>352092.47</v>
      </c>
      <c r="F61" s="84">
        <f t="shared" si="9"/>
        <v>331319.27999999997</v>
      </c>
      <c r="G61" s="84">
        <f t="shared" si="9"/>
        <v>546285.78</v>
      </c>
      <c r="H61" s="84">
        <f t="shared" si="9"/>
        <v>463600.52</v>
      </c>
      <c r="I61" s="84">
        <f t="shared" si="9"/>
        <v>793569.55</v>
      </c>
      <c r="J61" s="85">
        <f t="shared" si="9"/>
        <v>1477539.8199999998</v>
      </c>
    </row>
    <row r="62" spans="1:10" x14ac:dyDescent="0.25">
      <c r="A62" s="260" t="s">
        <v>160</v>
      </c>
      <c r="B62" s="261"/>
      <c r="C62" s="2"/>
      <c r="D62" s="86">
        <v>0</v>
      </c>
      <c r="E62" s="3"/>
      <c r="F62" s="86">
        <v>0</v>
      </c>
      <c r="G62" s="3"/>
      <c r="H62" s="86">
        <v>0</v>
      </c>
      <c r="I62" s="3"/>
      <c r="J62" s="88">
        <v>0</v>
      </c>
    </row>
    <row r="63" spans="1:10" x14ac:dyDescent="0.25">
      <c r="A63" s="254" t="s">
        <v>133</v>
      </c>
      <c r="B63" s="255"/>
      <c r="C63" s="83">
        <f>+C61+C14</f>
        <v>408449.27</v>
      </c>
      <c r="D63" s="84">
        <f>+D61+D14</f>
        <v>394923.21</v>
      </c>
      <c r="E63" s="84">
        <f>+E61+C14</f>
        <v>663432.31000000006</v>
      </c>
      <c r="F63" s="84">
        <f>+F61+D14</f>
        <v>570375.85</v>
      </c>
      <c r="G63" s="84">
        <f>+G61+C14</f>
        <v>857625.62000000011</v>
      </c>
      <c r="H63" s="84">
        <f>+H61+D14</f>
        <v>702657.09000000008</v>
      </c>
      <c r="I63" s="84">
        <f>+I61+C14</f>
        <v>1104909.3900000001</v>
      </c>
      <c r="J63" s="85">
        <f>+J61+D14</f>
        <v>1716596.39</v>
      </c>
    </row>
    <row r="64" spans="1:10" x14ac:dyDescent="0.25">
      <c r="A64" s="260" t="s">
        <v>161</v>
      </c>
      <c r="B64" s="261"/>
      <c r="C64" s="2"/>
      <c r="D64" s="87">
        <f>+D62+$D15</f>
        <v>1828.82</v>
      </c>
      <c r="E64" s="3"/>
      <c r="F64" s="87">
        <f>+F62+$D15</f>
        <v>1828.82</v>
      </c>
      <c r="G64" s="3"/>
      <c r="H64" s="87">
        <f>+H62+$D15</f>
        <v>1828.82</v>
      </c>
      <c r="I64" s="3"/>
      <c r="J64" s="87">
        <f>+J62+$D15</f>
        <v>1828.82</v>
      </c>
    </row>
    <row r="65" spans="1:10" ht="18.95" customHeight="1" x14ac:dyDescent="0.25">
      <c r="B65" s="39"/>
      <c r="C65" s="38"/>
      <c r="D65" s="38"/>
      <c r="E65" s="38"/>
      <c r="F65" s="38"/>
      <c r="G65" s="38"/>
      <c r="H65" s="38"/>
      <c r="I65" s="38"/>
      <c r="J65" s="38"/>
    </row>
    <row r="66" spans="1:10" ht="21" customHeight="1" x14ac:dyDescent="0.25">
      <c r="A66" s="262" t="s">
        <v>130</v>
      </c>
      <c r="B66" s="251" t="s">
        <v>131</v>
      </c>
      <c r="C66" s="249" t="s">
        <v>122</v>
      </c>
      <c r="D66" s="249"/>
      <c r="E66" s="249"/>
      <c r="F66" s="249"/>
      <c r="G66" s="249"/>
      <c r="H66" s="249"/>
      <c r="I66" s="249"/>
      <c r="J66" s="250"/>
    </row>
    <row r="67" spans="1:10" ht="33" customHeight="1" x14ac:dyDescent="0.25">
      <c r="A67" s="263"/>
      <c r="B67" s="252"/>
      <c r="C67" s="276" t="s">
        <v>177</v>
      </c>
      <c r="D67" s="277"/>
      <c r="E67" s="270" t="s">
        <v>178</v>
      </c>
      <c r="F67" s="271"/>
      <c r="G67" s="272" t="s">
        <v>179</v>
      </c>
      <c r="H67" s="271"/>
      <c r="I67" s="272" t="s">
        <v>180</v>
      </c>
      <c r="J67" s="273"/>
    </row>
    <row r="68" spans="1:10" ht="37.5" customHeight="1" x14ac:dyDescent="0.25">
      <c r="A68" s="264"/>
      <c r="B68" s="253"/>
      <c r="C68" s="15" t="s">
        <v>143</v>
      </c>
      <c r="D68" s="14" t="s">
        <v>156</v>
      </c>
      <c r="E68" s="15" t="s">
        <v>143</v>
      </c>
      <c r="F68" s="14" t="s">
        <v>156</v>
      </c>
      <c r="G68" s="15" t="s">
        <v>143</v>
      </c>
      <c r="H68" s="14" t="s">
        <v>156</v>
      </c>
      <c r="I68" s="15" t="s">
        <v>143</v>
      </c>
      <c r="J68" s="16" t="s">
        <v>4</v>
      </c>
    </row>
    <row r="69" spans="1:10" x14ac:dyDescent="0.25">
      <c r="A69" s="29" t="s">
        <v>64</v>
      </c>
      <c r="B69" s="28" t="s">
        <v>63</v>
      </c>
      <c r="C69" s="89">
        <v>25292.7</v>
      </c>
      <c r="D69" s="90">
        <v>24394.23</v>
      </c>
      <c r="E69" s="90">
        <v>48085.15</v>
      </c>
      <c r="F69" s="90">
        <v>48788.46</v>
      </c>
      <c r="G69" s="90">
        <v>72437.78</v>
      </c>
      <c r="H69" s="90">
        <v>73182.69</v>
      </c>
      <c r="I69" s="90">
        <v>108570.07</v>
      </c>
      <c r="J69" s="91">
        <v>105500</v>
      </c>
    </row>
    <row r="70" spans="1:10" x14ac:dyDescent="0.25">
      <c r="A70" s="29" t="s">
        <v>66</v>
      </c>
      <c r="B70" s="28" t="s">
        <v>65</v>
      </c>
      <c r="C70" s="92">
        <v>2169.89</v>
      </c>
      <c r="D70" s="93">
        <v>2430.42</v>
      </c>
      <c r="E70" s="93">
        <v>4814.93</v>
      </c>
      <c r="F70" s="93">
        <v>5075.38</v>
      </c>
      <c r="G70" s="93">
        <v>8086.62</v>
      </c>
      <c r="H70" s="93">
        <v>7988.84</v>
      </c>
      <c r="I70" s="93">
        <v>12481.1</v>
      </c>
      <c r="J70" s="94">
        <v>11140</v>
      </c>
    </row>
    <row r="71" spans="1:10" x14ac:dyDescent="0.25">
      <c r="A71" s="29" t="s">
        <v>68</v>
      </c>
      <c r="B71" s="28" t="s">
        <v>67</v>
      </c>
      <c r="C71" s="95">
        <v>46365.1</v>
      </c>
      <c r="D71" s="96">
        <v>48161.440000000002</v>
      </c>
      <c r="E71" s="96">
        <v>114416.28</v>
      </c>
      <c r="F71" s="96">
        <v>102919.59</v>
      </c>
      <c r="G71" s="96">
        <v>165899.54999999999</v>
      </c>
      <c r="H71" s="96">
        <v>145122.47</v>
      </c>
      <c r="I71" s="96">
        <v>258345.71</v>
      </c>
      <c r="J71" s="97">
        <v>194150</v>
      </c>
    </row>
    <row r="72" spans="1:10" x14ac:dyDescent="0.25">
      <c r="A72" s="29" t="s">
        <v>69</v>
      </c>
      <c r="B72" s="28" t="s">
        <v>14</v>
      </c>
      <c r="C72" s="92">
        <v>4730.49</v>
      </c>
      <c r="D72" s="93">
        <v>6393.34</v>
      </c>
      <c r="E72" s="93">
        <v>4933.49</v>
      </c>
      <c r="F72" s="93">
        <v>12786.68</v>
      </c>
      <c r="G72" s="93">
        <v>4933.49</v>
      </c>
      <c r="H72" s="93">
        <v>19180.02</v>
      </c>
      <c r="I72" s="93">
        <v>8781.6299999999992</v>
      </c>
      <c r="J72" s="94">
        <v>25573.37</v>
      </c>
    </row>
    <row r="73" spans="1:10" x14ac:dyDescent="0.25">
      <c r="A73" s="29" t="s">
        <v>71</v>
      </c>
      <c r="B73" s="28" t="s">
        <v>70</v>
      </c>
      <c r="C73" s="92"/>
      <c r="D73" s="93"/>
      <c r="E73" s="93"/>
      <c r="F73" s="93"/>
      <c r="G73" s="93"/>
      <c r="H73" s="93"/>
      <c r="I73" s="93"/>
      <c r="J73" s="94"/>
    </row>
    <row r="74" spans="1:10" x14ac:dyDescent="0.25">
      <c r="A74" s="29" t="s">
        <v>72</v>
      </c>
      <c r="B74" s="28" t="s">
        <v>12</v>
      </c>
      <c r="C74" s="95"/>
      <c r="D74" s="96"/>
      <c r="E74" s="96"/>
      <c r="F74" s="96"/>
      <c r="G74" s="96"/>
      <c r="H74" s="96"/>
      <c r="I74" s="96"/>
      <c r="J74" s="97"/>
    </row>
    <row r="75" spans="1:10" x14ac:dyDescent="0.25">
      <c r="A75" s="29" t="s">
        <v>74</v>
      </c>
      <c r="B75" s="28" t="s">
        <v>73</v>
      </c>
      <c r="C75" s="95"/>
      <c r="D75" s="96">
        <v>0</v>
      </c>
      <c r="E75" s="96"/>
      <c r="F75" s="96">
        <v>766</v>
      </c>
      <c r="G75" s="96">
        <v>1097.8399999999999</v>
      </c>
      <c r="H75" s="96">
        <v>766</v>
      </c>
      <c r="I75" s="96">
        <v>2125.08</v>
      </c>
      <c r="J75" s="97">
        <v>1532</v>
      </c>
    </row>
    <row r="76" spans="1:10" x14ac:dyDescent="0.25">
      <c r="A76" s="29" t="s">
        <v>76</v>
      </c>
      <c r="B76" s="28" t="s">
        <v>75</v>
      </c>
      <c r="C76" s="92"/>
      <c r="D76" s="93"/>
      <c r="E76" s="93"/>
      <c r="F76" s="93"/>
      <c r="G76" s="93"/>
      <c r="H76" s="93"/>
      <c r="I76" s="93"/>
      <c r="J76" s="94"/>
    </row>
    <row r="77" spans="1:10" x14ac:dyDescent="0.25">
      <c r="A77" s="29" t="s">
        <v>78</v>
      </c>
      <c r="B77" s="28" t="s">
        <v>77</v>
      </c>
      <c r="C77" s="92">
        <v>357</v>
      </c>
      <c r="D77" s="93">
        <v>58.92</v>
      </c>
      <c r="E77" s="93">
        <v>2543.9</v>
      </c>
      <c r="F77" s="93">
        <v>98.04</v>
      </c>
      <c r="G77" s="93">
        <v>3247.88</v>
      </c>
      <c r="H77" s="93">
        <v>214.24</v>
      </c>
      <c r="I77" s="93">
        <v>4372.9799999999996</v>
      </c>
      <c r="J77" s="94">
        <v>400</v>
      </c>
    </row>
    <row r="78" spans="1:10" x14ac:dyDescent="0.25">
      <c r="A78" s="29" t="s">
        <v>80</v>
      </c>
      <c r="B78" s="28" t="s">
        <v>79</v>
      </c>
      <c r="C78" s="92">
        <v>4122</v>
      </c>
      <c r="D78" s="93">
        <v>4150</v>
      </c>
      <c r="E78" s="93">
        <v>4122</v>
      </c>
      <c r="F78" s="93">
        <v>4150</v>
      </c>
      <c r="G78" s="93">
        <v>4122</v>
      </c>
      <c r="H78" s="93">
        <v>4150</v>
      </c>
      <c r="I78" s="93">
        <v>4671</v>
      </c>
      <c r="J78" s="94">
        <v>7150</v>
      </c>
    </row>
    <row r="79" spans="1:10" x14ac:dyDescent="0.25">
      <c r="A79" s="31" t="s">
        <v>62</v>
      </c>
      <c r="B79" s="34" t="s">
        <v>127</v>
      </c>
      <c r="C79" s="98">
        <f t="shared" ref="C79:J79" si="10">SUM(C69:C78)</f>
        <v>83037.180000000008</v>
      </c>
      <c r="D79" s="99">
        <f t="shared" si="10"/>
        <v>85588.349999999991</v>
      </c>
      <c r="E79" s="99">
        <f t="shared" si="10"/>
        <v>178915.74999999997</v>
      </c>
      <c r="F79" s="99">
        <f t="shared" si="10"/>
        <v>174584.15</v>
      </c>
      <c r="G79" s="99">
        <f t="shared" si="10"/>
        <v>259825.15999999997</v>
      </c>
      <c r="H79" s="99">
        <f t="shared" si="10"/>
        <v>250604.25999999998</v>
      </c>
      <c r="I79" s="99">
        <f t="shared" si="10"/>
        <v>399347.57</v>
      </c>
      <c r="J79" s="100">
        <f t="shared" si="10"/>
        <v>345445.37</v>
      </c>
    </row>
    <row r="80" spans="1:10" x14ac:dyDescent="0.25">
      <c r="A80" s="29" t="s">
        <v>83</v>
      </c>
      <c r="B80" s="28" t="s">
        <v>82</v>
      </c>
      <c r="C80" s="101"/>
      <c r="D80" s="102"/>
      <c r="E80" s="93"/>
      <c r="F80" s="93"/>
      <c r="G80" s="93"/>
      <c r="H80" s="93"/>
      <c r="I80" s="93"/>
      <c r="J80" s="94"/>
    </row>
    <row r="81" spans="1:10" x14ac:dyDescent="0.25">
      <c r="A81" s="29" t="s">
        <v>85</v>
      </c>
      <c r="B81" s="28" t="s">
        <v>84</v>
      </c>
      <c r="C81" s="95">
        <v>63268.08</v>
      </c>
      <c r="D81" s="96">
        <v>1207.6199999999999</v>
      </c>
      <c r="E81" s="96">
        <v>182993.74</v>
      </c>
      <c r="F81" s="96">
        <v>1207.6199999999999</v>
      </c>
      <c r="G81" s="96">
        <v>238111.1</v>
      </c>
      <c r="H81" s="96">
        <v>1207.6199999999999</v>
      </c>
      <c r="I81" s="96">
        <v>277091.71000000002</v>
      </c>
      <c r="J81" s="97">
        <v>485000</v>
      </c>
    </row>
    <row r="82" spans="1:10" x14ac:dyDescent="0.25">
      <c r="A82" s="29" t="s">
        <v>86</v>
      </c>
      <c r="B82" s="28" t="s">
        <v>0</v>
      </c>
      <c r="C82" s="92"/>
      <c r="D82" s="93"/>
      <c r="E82" s="93"/>
      <c r="F82" s="93"/>
      <c r="G82" s="93"/>
      <c r="H82" s="93"/>
      <c r="I82" s="93"/>
      <c r="J82" s="94"/>
    </row>
    <row r="83" spans="1:10" x14ac:dyDescent="0.25">
      <c r="A83" s="29" t="s">
        <v>87</v>
      </c>
      <c r="B83" s="28" t="s">
        <v>1</v>
      </c>
      <c r="C83" s="92"/>
      <c r="D83" s="93"/>
      <c r="E83" s="93"/>
      <c r="F83" s="93"/>
      <c r="G83" s="93"/>
      <c r="H83" s="93"/>
      <c r="I83" s="93"/>
      <c r="J83" s="94"/>
    </row>
    <row r="84" spans="1:10" x14ac:dyDescent="0.25">
      <c r="A84" s="29" t="s">
        <v>89</v>
      </c>
      <c r="B84" s="28" t="s">
        <v>88</v>
      </c>
      <c r="C84" s="103"/>
      <c r="D84" s="104"/>
      <c r="E84" s="104"/>
      <c r="F84" s="104"/>
      <c r="G84" s="104">
        <v>16769.939999999999</v>
      </c>
      <c r="H84" s="104"/>
      <c r="I84" s="104">
        <v>16769.939999999999</v>
      </c>
      <c r="J84" s="105"/>
    </row>
    <row r="85" spans="1:10" x14ac:dyDescent="0.25">
      <c r="A85" s="31" t="s">
        <v>81</v>
      </c>
      <c r="B85" s="34" t="s">
        <v>126</v>
      </c>
      <c r="C85" s="98">
        <f t="shared" ref="C85:J85" si="11">SUM(C80:C84)</f>
        <v>63268.08</v>
      </c>
      <c r="D85" s="99">
        <f t="shared" si="11"/>
        <v>1207.6199999999999</v>
      </c>
      <c r="E85" s="99">
        <f t="shared" si="11"/>
        <v>182993.74</v>
      </c>
      <c r="F85" s="99">
        <f t="shared" si="11"/>
        <v>1207.6199999999999</v>
      </c>
      <c r="G85" s="99">
        <f t="shared" si="11"/>
        <v>254881.04</v>
      </c>
      <c r="H85" s="99">
        <f t="shared" si="11"/>
        <v>1207.6199999999999</v>
      </c>
      <c r="I85" s="99">
        <f t="shared" si="11"/>
        <v>293861.65000000002</v>
      </c>
      <c r="J85" s="100">
        <f t="shared" si="11"/>
        <v>485000</v>
      </c>
    </row>
    <row r="86" spans="1:10" x14ac:dyDescent="0.25">
      <c r="A86" s="29" t="s">
        <v>92</v>
      </c>
      <c r="B86" s="28" t="s">
        <v>91</v>
      </c>
      <c r="C86" s="106"/>
      <c r="D86" s="107"/>
      <c r="E86" s="107"/>
      <c r="F86" s="107"/>
      <c r="G86" s="107"/>
      <c r="H86" s="107"/>
      <c r="I86" s="107"/>
      <c r="J86" s="108"/>
    </row>
    <row r="87" spans="1:10" x14ac:dyDescent="0.25">
      <c r="A87" s="29" t="s">
        <v>94</v>
      </c>
      <c r="B87" s="28" t="s">
        <v>93</v>
      </c>
      <c r="C87" s="106"/>
      <c r="D87" s="107"/>
      <c r="E87" s="107"/>
      <c r="F87" s="107"/>
      <c r="G87" s="107"/>
      <c r="H87" s="107"/>
      <c r="I87" s="107"/>
      <c r="J87" s="108"/>
    </row>
    <row r="88" spans="1:10" x14ac:dyDescent="0.25">
      <c r="A88" s="29" t="s">
        <v>96</v>
      </c>
      <c r="B88" s="28" t="s">
        <v>95</v>
      </c>
      <c r="C88" s="106"/>
      <c r="D88" s="107"/>
      <c r="E88" s="107"/>
      <c r="F88" s="107"/>
      <c r="G88" s="107"/>
      <c r="H88" s="107"/>
      <c r="I88" s="107"/>
      <c r="J88" s="108"/>
    </row>
    <row r="89" spans="1:10" x14ac:dyDescent="0.25">
      <c r="A89" s="29" t="s">
        <v>98</v>
      </c>
      <c r="B89" s="28" t="s">
        <v>97</v>
      </c>
      <c r="C89" s="92"/>
      <c r="D89" s="93"/>
      <c r="E89" s="93"/>
      <c r="F89" s="93"/>
      <c r="G89" s="93"/>
      <c r="H89" s="93"/>
      <c r="I89" s="93"/>
      <c r="J89" s="94"/>
    </row>
    <row r="90" spans="1:10" x14ac:dyDescent="0.25">
      <c r="A90" s="31" t="s">
        <v>90</v>
      </c>
      <c r="B90" s="34" t="s">
        <v>125</v>
      </c>
      <c r="C90" s="98">
        <f t="shared" ref="C90:J90" si="12">SUM(C86:C89)</f>
        <v>0</v>
      </c>
      <c r="D90" s="109">
        <f t="shared" si="12"/>
        <v>0</v>
      </c>
      <c r="E90" s="109">
        <f t="shared" si="12"/>
        <v>0</v>
      </c>
      <c r="F90" s="109">
        <f t="shared" si="12"/>
        <v>0</v>
      </c>
      <c r="G90" s="109">
        <f t="shared" si="12"/>
        <v>0</v>
      </c>
      <c r="H90" s="109">
        <f t="shared" si="12"/>
        <v>0</v>
      </c>
      <c r="I90" s="109">
        <f t="shared" si="12"/>
        <v>0</v>
      </c>
      <c r="J90" s="110">
        <f t="shared" si="12"/>
        <v>0</v>
      </c>
    </row>
    <row r="91" spans="1:10" x14ac:dyDescent="0.25">
      <c r="A91" s="29" t="s">
        <v>101</v>
      </c>
      <c r="B91" s="28" t="s">
        <v>100</v>
      </c>
      <c r="C91" s="106"/>
      <c r="D91" s="107"/>
      <c r="E91" s="107"/>
      <c r="F91" s="107"/>
      <c r="G91" s="107"/>
      <c r="H91" s="107"/>
      <c r="I91" s="107"/>
      <c r="J91" s="108"/>
    </row>
    <row r="92" spans="1:10" x14ac:dyDescent="0.25">
      <c r="A92" s="29" t="s">
        <v>103</v>
      </c>
      <c r="B92" s="28" t="s">
        <v>102</v>
      </c>
      <c r="C92" s="106"/>
      <c r="D92" s="107"/>
      <c r="E92" s="107"/>
      <c r="F92" s="107"/>
      <c r="G92" s="107"/>
      <c r="H92" s="107"/>
      <c r="I92" s="107"/>
      <c r="J92" s="108"/>
    </row>
    <row r="93" spans="1:10" x14ac:dyDescent="0.25">
      <c r="A93" s="29" t="s">
        <v>105</v>
      </c>
      <c r="B93" s="28" t="s">
        <v>104</v>
      </c>
      <c r="C93" s="106"/>
      <c r="D93" s="107">
        <v>0</v>
      </c>
      <c r="E93" s="107"/>
      <c r="F93" s="107">
        <v>3195</v>
      </c>
      <c r="G93" s="107">
        <v>2861.87</v>
      </c>
      <c r="H93" s="107">
        <v>3195</v>
      </c>
      <c r="I93" s="107">
        <v>5794.34</v>
      </c>
      <c r="J93" s="108">
        <v>6390</v>
      </c>
    </row>
    <row r="94" spans="1:10" x14ac:dyDescent="0.25">
      <c r="A94" s="29" t="s">
        <v>107</v>
      </c>
      <c r="B94" s="28" t="s">
        <v>106</v>
      </c>
      <c r="C94" s="106"/>
      <c r="D94" s="107"/>
      <c r="E94" s="107"/>
      <c r="F94" s="107"/>
      <c r="G94" s="107"/>
      <c r="H94" s="107"/>
      <c r="I94" s="107"/>
      <c r="J94" s="108"/>
    </row>
    <row r="95" spans="1:10" x14ac:dyDescent="0.25">
      <c r="A95" s="29" t="s">
        <v>109</v>
      </c>
      <c r="B95" s="28" t="s">
        <v>108</v>
      </c>
      <c r="C95" s="106"/>
      <c r="D95" s="107"/>
      <c r="E95" s="107"/>
      <c r="F95" s="107"/>
      <c r="G95" s="107"/>
      <c r="H95" s="107"/>
      <c r="I95" s="107"/>
      <c r="J95" s="108"/>
    </row>
    <row r="96" spans="1:10" x14ac:dyDescent="0.25">
      <c r="A96" s="31" t="s">
        <v>99</v>
      </c>
      <c r="B96" s="34" t="s">
        <v>124</v>
      </c>
      <c r="C96" s="111">
        <f t="shared" ref="C96:J96" si="13">SUM(C91:C95)</f>
        <v>0</v>
      </c>
      <c r="D96" s="109">
        <f t="shared" si="13"/>
        <v>0</v>
      </c>
      <c r="E96" s="109">
        <f t="shared" si="13"/>
        <v>0</v>
      </c>
      <c r="F96" s="109">
        <f t="shared" si="13"/>
        <v>3195</v>
      </c>
      <c r="G96" s="109">
        <f t="shared" si="13"/>
        <v>2861.87</v>
      </c>
      <c r="H96" s="109">
        <f t="shared" si="13"/>
        <v>3195</v>
      </c>
      <c r="I96" s="109">
        <f t="shared" si="13"/>
        <v>5794.34</v>
      </c>
      <c r="J96" s="110">
        <f t="shared" si="13"/>
        <v>6390</v>
      </c>
    </row>
    <row r="97" spans="1:10" ht="30" x14ac:dyDescent="0.25">
      <c r="A97" s="31" t="s">
        <v>168</v>
      </c>
      <c r="B97" s="40" t="s">
        <v>128</v>
      </c>
      <c r="C97" s="112"/>
      <c r="D97" s="113"/>
      <c r="E97" s="113"/>
      <c r="F97" s="113"/>
      <c r="G97" s="113"/>
      <c r="H97" s="113"/>
      <c r="I97" s="113"/>
      <c r="J97" s="114"/>
    </row>
    <row r="98" spans="1:10" x14ac:dyDescent="0.25">
      <c r="A98" s="29" t="s">
        <v>112</v>
      </c>
      <c r="B98" s="28" t="s">
        <v>111</v>
      </c>
      <c r="C98" s="106">
        <v>12489.09</v>
      </c>
      <c r="D98" s="107">
        <v>17392.27</v>
      </c>
      <c r="E98" s="107">
        <v>46939.44</v>
      </c>
      <c r="F98" s="107">
        <v>59559.54</v>
      </c>
      <c r="G98" s="107">
        <v>71307.460000000006</v>
      </c>
      <c r="H98" s="107">
        <v>84553.31</v>
      </c>
      <c r="I98" s="107">
        <v>107505.2</v>
      </c>
      <c r="J98" s="108">
        <v>117100</v>
      </c>
    </row>
    <row r="99" spans="1:10" x14ac:dyDescent="0.25">
      <c r="A99" s="29" t="s">
        <v>114</v>
      </c>
      <c r="B99" s="28" t="s">
        <v>113</v>
      </c>
      <c r="C99" s="106">
        <v>453.33</v>
      </c>
      <c r="D99" s="107">
        <v>3066</v>
      </c>
      <c r="E99" s="107">
        <v>1969.23</v>
      </c>
      <c r="F99" s="107">
        <v>6571</v>
      </c>
      <c r="G99" s="107">
        <v>12466.93</v>
      </c>
      <c r="H99" s="107">
        <v>17625</v>
      </c>
      <c r="I99" s="107">
        <v>12706.93</v>
      </c>
      <c r="J99" s="108">
        <v>19500</v>
      </c>
    </row>
    <row r="100" spans="1:10" x14ac:dyDescent="0.25">
      <c r="A100" s="31" t="s">
        <v>110</v>
      </c>
      <c r="B100" s="34" t="s">
        <v>123</v>
      </c>
      <c r="C100" s="115">
        <f t="shared" ref="C100:J100" si="14">+C98+C99</f>
        <v>12942.42</v>
      </c>
      <c r="D100" s="116">
        <f t="shared" si="14"/>
        <v>20458.27</v>
      </c>
      <c r="E100" s="116">
        <f t="shared" si="14"/>
        <v>48908.670000000006</v>
      </c>
      <c r="F100" s="116">
        <f t="shared" si="14"/>
        <v>66130.540000000008</v>
      </c>
      <c r="G100" s="116">
        <f t="shared" si="14"/>
        <v>83774.390000000014</v>
      </c>
      <c r="H100" s="116">
        <f t="shared" si="14"/>
        <v>102178.31</v>
      </c>
      <c r="I100" s="116">
        <f t="shared" si="14"/>
        <v>120212.13</v>
      </c>
      <c r="J100" s="117">
        <f t="shared" si="14"/>
        <v>136600</v>
      </c>
    </row>
    <row r="101" spans="1:10" ht="17.25" x14ac:dyDescent="0.25">
      <c r="A101" s="41" t="s">
        <v>137</v>
      </c>
      <c r="B101" s="37" t="s">
        <v>144</v>
      </c>
      <c r="C101" s="118"/>
      <c r="D101" s="119">
        <v>0</v>
      </c>
      <c r="E101" s="119"/>
      <c r="F101" s="119">
        <v>0</v>
      </c>
      <c r="G101" s="119"/>
      <c r="H101" s="119">
        <v>0</v>
      </c>
      <c r="I101" s="119"/>
      <c r="J101" s="120">
        <v>0</v>
      </c>
    </row>
    <row r="102" spans="1:10" x14ac:dyDescent="0.25">
      <c r="A102" s="260" t="s">
        <v>132</v>
      </c>
      <c r="B102" s="261"/>
      <c r="C102" s="121">
        <f t="shared" ref="C102:J102" si="15">+C101+C100+C97+C96+C90+C85+C79</f>
        <v>159247.67999999999</v>
      </c>
      <c r="D102" s="122">
        <f t="shared" si="15"/>
        <v>107254.23999999999</v>
      </c>
      <c r="E102" s="122">
        <f t="shared" si="15"/>
        <v>410818.16</v>
      </c>
      <c r="F102" s="122">
        <f t="shared" si="15"/>
        <v>245117.31</v>
      </c>
      <c r="G102" s="122">
        <f t="shared" si="15"/>
        <v>601342.46</v>
      </c>
      <c r="H102" s="122">
        <f t="shared" si="15"/>
        <v>357185.18999999994</v>
      </c>
      <c r="I102" s="122">
        <f t="shared" si="15"/>
        <v>819215.69</v>
      </c>
      <c r="J102" s="123">
        <f t="shared" si="15"/>
        <v>973435.37</v>
      </c>
    </row>
    <row r="103" spans="1:10" x14ac:dyDescent="0.25">
      <c r="A103" s="260" t="s">
        <v>162</v>
      </c>
      <c r="B103" s="261"/>
      <c r="C103" s="2"/>
      <c r="D103" s="86">
        <v>0</v>
      </c>
      <c r="E103" s="3"/>
      <c r="F103" s="86">
        <v>0</v>
      </c>
      <c r="G103" s="3"/>
      <c r="H103" s="86">
        <v>0</v>
      </c>
      <c r="I103" s="3"/>
      <c r="J103" s="88">
        <v>0</v>
      </c>
    </row>
    <row r="104" spans="1:10" x14ac:dyDescent="0.25">
      <c r="A104" s="17"/>
      <c r="B104" s="42"/>
      <c r="C104" s="43"/>
      <c r="D104" s="43"/>
      <c r="E104" s="43"/>
      <c r="F104" s="43"/>
      <c r="G104" s="43"/>
      <c r="H104" s="43"/>
      <c r="I104" s="43"/>
      <c r="J104" s="44"/>
    </row>
    <row r="105" spans="1:10" x14ac:dyDescent="0.25">
      <c r="A105" s="45"/>
      <c r="B105" s="46" t="s">
        <v>129</v>
      </c>
      <c r="C105" s="122">
        <f t="shared" ref="C105:J105" si="16">+C63-C102</f>
        <v>249201.59000000003</v>
      </c>
      <c r="D105" s="122">
        <f t="shared" si="16"/>
        <v>287668.97000000003</v>
      </c>
      <c r="E105" s="122">
        <f t="shared" si="16"/>
        <v>252614.15000000008</v>
      </c>
      <c r="F105" s="122">
        <f t="shared" si="16"/>
        <v>325258.53999999998</v>
      </c>
      <c r="G105" s="122">
        <f t="shared" si="16"/>
        <v>256283.16000000015</v>
      </c>
      <c r="H105" s="122">
        <f t="shared" si="16"/>
        <v>345471.90000000014</v>
      </c>
      <c r="I105" s="122">
        <f t="shared" si="16"/>
        <v>285693.70000000019</v>
      </c>
      <c r="J105" s="123">
        <f t="shared" si="16"/>
        <v>743161.0199999999</v>
      </c>
    </row>
    <row r="106" spans="1:10" s="23" customFormat="1" x14ac:dyDescent="0.2">
      <c r="A106" s="45"/>
      <c r="B106" s="46" t="s">
        <v>163</v>
      </c>
      <c r="C106" s="4"/>
      <c r="D106" s="126">
        <f>+D64-D103</f>
        <v>1828.82</v>
      </c>
      <c r="E106" s="5"/>
      <c r="F106" s="126">
        <f>+F64-F103</f>
        <v>1828.82</v>
      </c>
      <c r="G106" s="5"/>
      <c r="H106" s="126">
        <f>+H64-H103</f>
        <v>1828.82</v>
      </c>
      <c r="I106" s="5"/>
      <c r="J106" s="124">
        <f>+J64-J103</f>
        <v>1828.82</v>
      </c>
    </row>
    <row r="107" spans="1:10" s="23" customFormat="1" x14ac:dyDescent="0.25">
      <c r="A107" s="47"/>
      <c r="B107" s="46" t="s">
        <v>134</v>
      </c>
      <c r="C107" s="122">
        <v>0</v>
      </c>
      <c r="D107" s="122">
        <f>IF(D105&lt;0,-D105,0)</f>
        <v>0</v>
      </c>
      <c r="E107" s="122">
        <v>0</v>
      </c>
      <c r="F107" s="122">
        <f>IF(F105&lt;0,-F105,0)</f>
        <v>0</v>
      </c>
      <c r="G107" s="122">
        <v>0</v>
      </c>
      <c r="H107" s="122">
        <f>IF(H105&lt;0,-H105,0)</f>
        <v>0</v>
      </c>
      <c r="I107" s="122">
        <v>0</v>
      </c>
      <c r="J107" s="125">
        <f>IF(J105&lt;0,-J105,0)</f>
        <v>0</v>
      </c>
    </row>
    <row r="108" spans="1:10" s="6" customFormat="1" ht="21" customHeight="1" x14ac:dyDescent="0.2">
      <c r="A108" s="274" t="s">
        <v>149</v>
      </c>
      <c r="B108" s="274"/>
      <c r="C108" s="274"/>
      <c r="D108" s="274"/>
      <c r="E108" s="274"/>
      <c r="F108" s="274"/>
      <c r="G108" s="274"/>
      <c r="H108" s="274"/>
      <c r="I108" s="274"/>
      <c r="J108" s="274"/>
    </row>
    <row r="109" spans="1:10" s="6" customFormat="1" ht="21" customHeight="1" x14ac:dyDescent="0.2">
      <c r="A109" s="275" t="s">
        <v>151</v>
      </c>
      <c r="B109" s="275"/>
      <c r="C109" s="275"/>
      <c r="D109" s="275"/>
      <c r="E109" s="275"/>
      <c r="F109" s="275"/>
      <c r="G109" s="275"/>
      <c r="H109" s="275"/>
      <c r="I109" s="275"/>
      <c r="J109" s="275"/>
    </row>
    <row r="110" spans="1:10" s="6" customFormat="1" ht="21" customHeight="1" x14ac:dyDescent="0.2">
      <c r="A110" s="265" t="s">
        <v>167</v>
      </c>
      <c r="B110" s="265"/>
      <c r="C110" s="265"/>
      <c r="D110" s="265"/>
      <c r="E110" s="265"/>
      <c r="F110" s="265"/>
      <c r="G110" s="265"/>
      <c r="H110" s="265"/>
      <c r="I110" s="265"/>
      <c r="J110" s="265"/>
    </row>
  </sheetData>
  <sheetProtection password="D3C7" sheet="1" objects="1" scenarios="1"/>
  <mergeCells count="31">
    <mergeCell ref="A110:J110"/>
    <mergeCell ref="C11:J11"/>
    <mergeCell ref="A6:J6"/>
    <mergeCell ref="B1:J2"/>
    <mergeCell ref="E12:F12"/>
    <mergeCell ref="G12:H12"/>
    <mergeCell ref="I12:J12"/>
    <mergeCell ref="A102:B102"/>
    <mergeCell ref="A103:B103"/>
    <mergeCell ref="A108:J108"/>
    <mergeCell ref="A109:J109"/>
    <mergeCell ref="C67:D67"/>
    <mergeCell ref="E67:F67"/>
    <mergeCell ref="G67:H67"/>
    <mergeCell ref="I67:J67"/>
    <mergeCell ref="A66:A68"/>
    <mergeCell ref="A3:J3"/>
    <mergeCell ref="A4:J4"/>
    <mergeCell ref="A7:J7"/>
    <mergeCell ref="A9:J9"/>
    <mergeCell ref="C66:J66"/>
    <mergeCell ref="B66:B68"/>
    <mergeCell ref="A61:B61"/>
    <mergeCell ref="A5:J5"/>
    <mergeCell ref="B11:B13"/>
    <mergeCell ref="C12:D12"/>
    <mergeCell ref="A62:B62"/>
    <mergeCell ref="A63:B63"/>
    <mergeCell ref="A64:B64"/>
    <mergeCell ref="A8:J8"/>
    <mergeCell ref="A11:A13"/>
  </mergeCells>
  <pageMargins left="0.31496062992126" right="0.118110236220472" top="0.15748031496063" bottom="0" header="0" footer="0"/>
  <pageSetup paperSize="8" scale="81" fitToHeight="2" orientation="landscape"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N231"/>
  <sheetViews>
    <sheetView showGridLines="0" zoomScale="85" zoomScaleNormal="85" workbookViewId="0"/>
  </sheetViews>
  <sheetFormatPr defaultColWidth="12.5703125" defaultRowHeight="15" customHeight="1" x14ac:dyDescent="0.25"/>
  <cols>
    <col min="1" max="1" width="15.7109375" style="6" customWidth="1"/>
    <col min="2" max="2" width="65.85546875" style="6" customWidth="1"/>
    <col min="3" max="3" width="37.140625" style="6" customWidth="1"/>
    <col min="4" max="4" width="35.42578125" style="6" bestFit="1" customWidth="1"/>
    <col min="5" max="5" width="34.85546875" style="6" bestFit="1" customWidth="1"/>
    <col min="6" max="6" width="14" style="6" bestFit="1" customWidth="1"/>
    <col min="7" max="7" width="20.85546875" style="7" customWidth="1"/>
    <col min="8" max="8" width="22" style="7" customWidth="1"/>
    <col min="9" max="9" width="20.140625" style="7" customWidth="1"/>
    <col min="10" max="10" width="21.85546875" style="7" customWidth="1"/>
    <col min="11" max="11" width="19.85546875" style="7" customWidth="1"/>
    <col min="12" max="12" width="23" style="7" customWidth="1"/>
    <col min="13" max="13" width="21.7109375" style="7" customWidth="1"/>
    <col min="14" max="14" width="23.5703125" style="7" customWidth="1"/>
    <col min="15" max="15" width="12.5703125" style="7" customWidth="1"/>
    <col min="16" max="16384" width="12.5703125" style="7"/>
  </cols>
  <sheetData>
    <row r="1" spans="1:14" ht="53.45" customHeight="1" x14ac:dyDescent="0.25">
      <c r="A1" s="134"/>
      <c r="B1" s="269" t="s">
        <v>146</v>
      </c>
      <c r="C1" s="269"/>
      <c r="D1" s="269"/>
      <c r="E1" s="269"/>
      <c r="F1" s="269"/>
      <c r="G1" s="269"/>
      <c r="H1" s="269"/>
      <c r="I1" s="269"/>
      <c r="J1" s="269"/>
      <c r="K1" s="269"/>
      <c r="L1" s="269"/>
      <c r="M1" s="269"/>
      <c r="N1" s="269"/>
    </row>
    <row r="2" spans="1:14" ht="16.5" customHeight="1" x14ac:dyDescent="0.25">
      <c r="B2" s="269"/>
      <c r="C2" s="269"/>
      <c r="D2" s="269"/>
      <c r="E2" s="269"/>
      <c r="F2" s="269"/>
      <c r="G2" s="269"/>
      <c r="H2" s="269"/>
      <c r="I2" s="269"/>
      <c r="J2" s="269"/>
      <c r="K2" s="269"/>
      <c r="L2" s="269"/>
      <c r="M2" s="269"/>
      <c r="N2" s="269"/>
    </row>
    <row r="3" spans="1:14" s="23" customFormat="1" ht="30" customHeight="1" x14ac:dyDescent="0.2">
      <c r="A3" s="247" t="s">
        <v>145</v>
      </c>
      <c r="B3" s="247"/>
      <c r="C3" s="247"/>
      <c r="D3" s="247"/>
      <c r="E3" s="247"/>
      <c r="F3" s="247"/>
      <c r="G3" s="247"/>
      <c r="H3" s="247"/>
      <c r="I3" s="247"/>
      <c r="J3" s="247"/>
      <c r="K3" s="247"/>
      <c r="L3" s="247"/>
      <c r="M3" s="247"/>
      <c r="N3" s="247"/>
    </row>
    <row r="4" spans="1:14" s="23" customFormat="1" ht="15" customHeight="1" x14ac:dyDescent="0.2">
      <c r="A4" s="247" t="s">
        <v>150</v>
      </c>
      <c r="B4" s="247"/>
      <c r="C4" s="247"/>
      <c r="D4" s="247"/>
      <c r="E4" s="247"/>
      <c r="F4" s="247"/>
      <c r="G4" s="247"/>
      <c r="H4" s="247"/>
      <c r="I4" s="247"/>
      <c r="J4" s="247"/>
      <c r="K4" s="247"/>
      <c r="L4" s="247"/>
      <c r="M4" s="247"/>
      <c r="N4" s="247"/>
    </row>
    <row r="5" spans="1:14" s="23" customFormat="1" ht="15" customHeight="1" x14ac:dyDescent="0.2">
      <c r="A5" s="248" t="s">
        <v>164</v>
      </c>
      <c r="B5" s="248"/>
      <c r="C5" s="248"/>
      <c r="D5" s="248"/>
      <c r="E5" s="248"/>
      <c r="F5" s="248"/>
      <c r="G5" s="248"/>
      <c r="H5" s="248"/>
      <c r="I5" s="248"/>
      <c r="J5" s="248"/>
      <c r="K5" s="248"/>
      <c r="L5" s="248"/>
      <c r="M5" s="248"/>
      <c r="N5" s="248"/>
    </row>
    <row r="6" spans="1:14" s="23" customFormat="1" ht="15" customHeight="1" x14ac:dyDescent="0.2">
      <c r="A6" s="247" t="s">
        <v>165</v>
      </c>
      <c r="B6" s="247"/>
      <c r="C6" s="247"/>
      <c r="D6" s="247"/>
      <c r="E6" s="247"/>
      <c r="F6" s="247"/>
      <c r="G6" s="247"/>
      <c r="H6" s="247"/>
      <c r="I6" s="247"/>
      <c r="J6" s="247"/>
      <c r="K6" s="247"/>
      <c r="L6" s="247"/>
      <c r="M6" s="247"/>
      <c r="N6" s="247"/>
    </row>
    <row r="7" spans="1:14" s="23" customFormat="1" ht="65.099999999999994" customHeight="1" x14ac:dyDescent="0.2">
      <c r="A7" s="247" t="s">
        <v>153</v>
      </c>
      <c r="B7" s="247"/>
      <c r="C7" s="247"/>
      <c r="D7" s="247"/>
      <c r="E7" s="247"/>
      <c r="F7" s="247"/>
      <c r="G7" s="247"/>
      <c r="H7" s="247"/>
      <c r="I7" s="247"/>
      <c r="J7" s="247"/>
      <c r="K7" s="247"/>
      <c r="L7" s="247"/>
      <c r="M7" s="247"/>
      <c r="N7" s="247"/>
    </row>
    <row r="8" spans="1:14" s="23" customFormat="1" ht="15" customHeight="1" x14ac:dyDescent="0.2">
      <c r="A8" s="247" t="s">
        <v>152</v>
      </c>
      <c r="B8" s="247"/>
      <c r="C8" s="247"/>
      <c r="D8" s="247"/>
      <c r="E8" s="247"/>
      <c r="F8" s="247"/>
      <c r="G8" s="247"/>
      <c r="H8" s="247"/>
      <c r="I8" s="247"/>
      <c r="J8" s="247"/>
      <c r="K8" s="247"/>
      <c r="L8" s="247"/>
      <c r="M8" s="247"/>
      <c r="N8" s="247"/>
    </row>
    <row r="9" spans="1:14" s="23" customFormat="1" ht="15" customHeight="1" x14ac:dyDescent="0.2">
      <c r="A9" s="248" t="s">
        <v>166</v>
      </c>
      <c r="B9" s="248"/>
      <c r="C9" s="248"/>
      <c r="D9" s="248"/>
      <c r="E9" s="248"/>
      <c r="F9" s="248"/>
      <c r="G9" s="248"/>
      <c r="H9" s="248"/>
      <c r="I9" s="248"/>
      <c r="J9" s="248"/>
      <c r="K9" s="248"/>
      <c r="L9" s="248"/>
      <c r="M9" s="248"/>
      <c r="N9" s="248"/>
    </row>
    <row r="10" spans="1:14" s="10" customFormat="1" ht="18.75" customHeight="1" x14ac:dyDescent="0.25">
      <c r="A10" s="8"/>
      <c r="B10" s="9"/>
      <c r="C10" s="9"/>
      <c r="D10" s="9"/>
      <c r="E10" s="9"/>
      <c r="F10" s="9"/>
      <c r="G10" s="9"/>
      <c r="H10" s="9"/>
      <c r="I10" s="9"/>
      <c r="J10" s="9"/>
      <c r="K10" s="9"/>
      <c r="L10" s="9"/>
      <c r="M10" s="9"/>
      <c r="N10" s="9"/>
    </row>
    <row r="11" spans="1:14" ht="15.6" customHeight="1" x14ac:dyDescent="0.25">
      <c r="A11" s="251" t="s">
        <v>130</v>
      </c>
      <c r="B11" s="256" t="s">
        <v>131</v>
      </c>
      <c r="C11" s="256" t="s">
        <v>169</v>
      </c>
      <c r="D11" s="256" t="s">
        <v>170</v>
      </c>
      <c r="E11" s="256" t="s">
        <v>171</v>
      </c>
      <c r="F11" s="256" t="s">
        <v>172</v>
      </c>
      <c r="G11" s="266" t="s">
        <v>3</v>
      </c>
      <c r="H11" s="267"/>
      <c r="I11" s="267"/>
      <c r="J11" s="267"/>
      <c r="K11" s="267"/>
      <c r="L11" s="267"/>
      <c r="M11" s="267"/>
      <c r="N11" s="268"/>
    </row>
    <row r="12" spans="1:14" ht="33" customHeight="1" x14ac:dyDescent="0.25">
      <c r="A12" s="278"/>
      <c r="B12" s="252"/>
      <c r="C12" s="252"/>
      <c r="D12" s="252"/>
      <c r="E12" s="252"/>
      <c r="F12" s="252"/>
      <c r="G12" s="258" t="s">
        <v>177</v>
      </c>
      <c r="H12" s="259"/>
      <c r="I12" s="270" t="s">
        <v>178</v>
      </c>
      <c r="J12" s="271"/>
      <c r="K12" s="272" t="s">
        <v>179</v>
      </c>
      <c r="L12" s="271"/>
      <c r="M12" s="272" t="s">
        <v>180</v>
      </c>
      <c r="N12" s="273"/>
    </row>
    <row r="13" spans="1:14" ht="37.5" customHeight="1" x14ac:dyDescent="0.25">
      <c r="A13" s="279"/>
      <c r="B13" s="257"/>
      <c r="C13" s="257"/>
      <c r="D13" s="257"/>
      <c r="E13" s="257"/>
      <c r="F13" s="257"/>
      <c r="G13" s="11" t="s">
        <v>143</v>
      </c>
      <c r="H13" s="12" t="s">
        <v>156</v>
      </c>
      <c r="I13" s="13" t="s">
        <v>143</v>
      </c>
      <c r="J13" s="14" t="s">
        <v>156</v>
      </c>
      <c r="K13" s="15" t="s">
        <v>143</v>
      </c>
      <c r="L13" s="14" t="s">
        <v>156</v>
      </c>
      <c r="M13" s="15" t="s">
        <v>143</v>
      </c>
      <c r="N13" s="16" t="s">
        <v>4</v>
      </c>
    </row>
    <row r="14" spans="1:14" s="20" customFormat="1" ht="19.5" customHeight="1" x14ac:dyDescent="0.2">
      <c r="A14" s="17"/>
      <c r="B14" s="18" t="s">
        <v>138</v>
      </c>
      <c r="C14" s="18"/>
      <c r="D14" s="18"/>
      <c r="E14" s="18"/>
      <c r="F14" s="18"/>
      <c r="G14" s="48">
        <v>311339.84000000003</v>
      </c>
      <c r="H14" s="49">
        <v>239056.57</v>
      </c>
      <c r="I14" s="19"/>
      <c r="J14" s="19"/>
      <c r="K14" s="19"/>
      <c r="L14" s="19"/>
      <c r="M14" s="19"/>
      <c r="N14" s="19"/>
    </row>
    <row r="15" spans="1:14" s="23" customFormat="1" x14ac:dyDescent="0.2">
      <c r="A15" s="17"/>
      <c r="B15" s="21" t="s">
        <v>157</v>
      </c>
      <c r="C15" s="21"/>
      <c r="D15" s="21"/>
      <c r="E15" s="21"/>
      <c r="F15" s="21"/>
      <c r="G15" s="1"/>
      <c r="H15" s="49">
        <v>1828.82</v>
      </c>
      <c r="I15" s="22"/>
      <c r="J15" s="22"/>
      <c r="K15" s="22"/>
      <c r="L15" s="22"/>
      <c r="M15" s="22"/>
      <c r="N15" s="22"/>
    </row>
    <row r="16" spans="1:14" s="23" customFormat="1" x14ac:dyDescent="0.2">
      <c r="A16" s="17"/>
      <c r="B16" s="24"/>
      <c r="C16" s="24"/>
      <c r="D16" s="24"/>
      <c r="E16" s="24"/>
      <c r="F16" s="24"/>
      <c r="G16" s="25"/>
      <c r="H16" s="25"/>
      <c r="I16" s="26"/>
      <c r="J16" s="26"/>
      <c r="K16" s="26"/>
      <c r="L16" s="26"/>
      <c r="M16" s="26"/>
      <c r="N16" s="26"/>
    </row>
    <row r="17" spans="1:14" s="23" customFormat="1" x14ac:dyDescent="0.25">
      <c r="A17" s="135" t="s">
        <v>7</v>
      </c>
      <c r="B17" s="136" t="s">
        <v>6</v>
      </c>
      <c r="C17" s="180"/>
      <c r="D17" s="180"/>
      <c r="E17" s="180"/>
      <c r="F17" s="184"/>
      <c r="G17" s="50">
        <v>39483.730000000003</v>
      </c>
      <c r="H17" s="51">
        <f>SUM(H18:H23)</f>
        <v>56163.07</v>
      </c>
      <c r="I17" s="51">
        <v>58412.27</v>
      </c>
      <c r="J17" s="51">
        <f>SUM(J18:J23)</f>
        <v>67812.78</v>
      </c>
      <c r="K17" s="51">
        <v>118840.48</v>
      </c>
      <c r="L17" s="51">
        <f>SUM(L18:L23)</f>
        <v>123013.07</v>
      </c>
      <c r="M17" s="51">
        <v>192351.51</v>
      </c>
      <c r="N17" s="52">
        <f>SUM(N18:N23)</f>
        <v>235602.98</v>
      </c>
    </row>
    <row r="18" spans="1:14" s="23" customFormat="1" ht="38.25" x14ac:dyDescent="0.25">
      <c r="A18" s="137"/>
      <c r="B18" s="176"/>
      <c r="C18" s="190" t="s">
        <v>188</v>
      </c>
      <c r="D18" s="190" t="s">
        <v>189</v>
      </c>
      <c r="E18" s="190" t="s">
        <v>190</v>
      </c>
      <c r="F18" s="192" t="s">
        <v>191</v>
      </c>
      <c r="G18" s="193"/>
      <c r="H18" s="194">
        <v>0</v>
      </c>
      <c r="I18" s="195"/>
      <c r="J18" s="194">
        <v>313.8</v>
      </c>
      <c r="K18" s="195"/>
      <c r="L18" s="194">
        <v>313.8</v>
      </c>
      <c r="M18" s="195"/>
      <c r="N18" s="196">
        <v>500</v>
      </c>
    </row>
    <row r="19" spans="1:14" s="23" customFormat="1" ht="38.25" x14ac:dyDescent="0.25">
      <c r="A19" s="137"/>
      <c r="B19" s="176"/>
      <c r="C19" s="197" t="s">
        <v>192</v>
      </c>
      <c r="D19" s="197" t="s">
        <v>193</v>
      </c>
      <c r="E19" s="197" t="s">
        <v>194</v>
      </c>
      <c r="F19" s="198" t="s">
        <v>191</v>
      </c>
      <c r="G19" s="199"/>
      <c r="H19" s="200">
        <v>12545.4</v>
      </c>
      <c r="I19" s="201"/>
      <c r="J19" s="200">
        <v>22085.31</v>
      </c>
      <c r="K19" s="201"/>
      <c r="L19" s="200">
        <v>36836.99</v>
      </c>
      <c r="M19" s="201"/>
      <c r="N19" s="202">
        <v>56282.64</v>
      </c>
    </row>
    <row r="20" spans="1:14" s="23" customFormat="1" ht="38.25" x14ac:dyDescent="0.25">
      <c r="A20" s="137"/>
      <c r="B20" s="176"/>
      <c r="C20" s="197" t="s">
        <v>195</v>
      </c>
      <c r="D20" s="197" t="s">
        <v>196</v>
      </c>
      <c r="E20" s="197" t="s">
        <v>197</v>
      </c>
      <c r="F20" s="198" t="s">
        <v>191</v>
      </c>
      <c r="G20" s="199"/>
      <c r="H20" s="200">
        <v>1439.82</v>
      </c>
      <c r="I20" s="201"/>
      <c r="J20" s="200">
        <v>1826.28</v>
      </c>
      <c r="K20" s="201"/>
      <c r="L20" s="200">
        <v>33009.839999999997</v>
      </c>
      <c r="M20" s="201"/>
      <c r="N20" s="202">
        <v>34200</v>
      </c>
    </row>
    <row r="21" spans="1:14" s="23" customFormat="1" ht="38.25" x14ac:dyDescent="0.25">
      <c r="A21" s="137"/>
      <c r="B21" s="176"/>
      <c r="C21" s="197" t="s">
        <v>198</v>
      </c>
      <c r="D21" s="197" t="s">
        <v>196</v>
      </c>
      <c r="E21" s="197" t="s">
        <v>199</v>
      </c>
      <c r="F21" s="198" t="s">
        <v>191</v>
      </c>
      <c r="G21" s="199"/>
      <c r="H21" s="200">
        <v>32595.57</v>
      </c>
      <c r="I21" s="201"/>
      <c r="J21" s="200">
        <v>33204.269999999997</v>
      </c>
      <c r="K21" s="201"/>
      <c r="L21" s="200">
        <v>42314.71</v>
      </c>
      <c r="M21" s="201"/>
      <c r="N21" s="202">
        <v>66890.14</v>
      </c>
    </row>
    <row r="22" spans="1:14" s="23" customFormat="1" ht="38.25" x14ac:dyDescent="0.25">
      <c r="A22" s="137"/>
      <c r="B22" s="176"/>
      <c r="C22" s="197" t="s">
        <v>200</v>
      </c>
      <c r="D22" s="197" t="s">
        <v>201</v>
      </c>
      <c r="E22" s="197" t="s">
        <v>202</v>
      </c>
      <c r="F22" s="198" t="s">
        <v>191</v>
      </c>
      <c r="G22" s="199"/>
      <c r="H22" s="200">
        <v>4623.5</v>
      </c>
      <c r="I22" s="201"/>
      <c r="J22" s="200">
        <v>4991.05</v>
      </c>
      <c r="K22" s="201"/>
      <c r="L22" s="200">
        <v>5145.66</v>
      </c>
      <c r="M22" s="201"/>
      <c r="N22" s="202">
        <v>5502.2</v>
      </c>
    </row>
    <row r="23" spans="1:14" s="23" customFormat="1" ht="38.25" x14ac:dyDescent="0.25">
      <c r="A23" s="137"/>
      <c r="B23" s="176"/>
      <c r="C23" s="177" t="s">
        <v>203</v>
      </c>
      <c r="D23" s="177" t="s">
        <v>204</v>
      </c>
      <c r="E23" s="177" t="s">
        <v>205</v>
      </c>
      <c r="F23" s="181" t="s">
        <v>206</v>
      </c>
      <c r="G23" s="185"/>
      <c r="H23" s="187">
        <v>4958.78</v>
      </c>
      <c r="I23" s="186"/>
      <c r="J23" s="187">
        <v>5392.07</v>
      </c>
      <c r="K23" s="186"/>
      <c r="L23" s="187">
        <v>5392.07</v>
      </c>
      <c r="M23" s="186"/>
      <c r="N23" s="188">
        <v>72228</v>
      </c>
    </row>
    <row r="24" spans="1:14" x14ac:dyDescent="0.25">
      <c r="A24" s="137" t="s">
        <v>13</v>
      </c>
      <c r="B24" s="136" t="s">
        <v>12</v>
      </c>
      <c r="C24" s="179"/>
      <c r="D24" s="179"/>
      <c r="E24" s="179"/>
      <c r="F24" s="183"/>
      <c r="G24" s="57"/>
      <c r="H24" s="59">
        <v>0</v>
      </c>
      <c r="I24" s="59">
        <v>84351.45</v>
      </c>
      <c r="J24" s="59">
        <v>98333.2</v>
      </c>
      <c r="K24" s="59">
        <v>84351.45</v>
      </c>
      <c r="L24" s="59">
        <v>98333.2</v>
      </c>
      <c r="M24" s="59">
        <v>120799.05</v>
      </c>
      <c r="N24" s="60">
        <v>140817.99</v>
      </c>
    </row>
    <row r="25" spans="1:14" ht="25.5" x14ac:dyDescent="0.25">
      <c r="A25" s="137"/>
      <c r="B25" s="176"/>
      <c r="C25" s="179" t="s">
        <v>207</v>
      </c>
      <c r="D25" s="179" t="s">
        <v>208</v>
      </c>
      <c r="E25" s="179" t="s">
        <v>209</v>
      </c>
      <c r="F25" s="183" t="s">
        <v>191</v>
      </c>
      <c r="G25" s="57"/>
      <c r="H25" s="66">
        <v>0</v>
      </c>
      <c r="I25" s="59"/>
      <c r="J25" s="66">
        <v>98333.2</v>
      </c>
      <c r="K25" s="59"/>
      <c r="L25" s="66">
        <v>98333.2</v>
      </c>
      <c r="M25" s="59"/>
      <c r="N25" s="68">
        <v>140817.99</v>
      </c>
    </row>
    <row r="26" spans="1:14" ht="30" x14ac:dyDescent="0.25">
      <c r="A26" s="140" t="s">
        <v>5</v>
      </c>
      <c r="B26" s="141" t="s">
        <v>136</v>
      </c>
      <c r="C26" s="178"/>
      <c r="D26" s="178"/>
      <c r="E26" s="178"/>
      <c r="F26" s="182"/>
      <c r="G26" s="61">
        <f t="shared" ref="G26:N26" si="0">+G17+G24</f>
        <v>39483.730000000003</v>
      </c>
      <c r="H26" s="62">
        <f t="shared" si="0"/>
        <v>56163.07</v>
      </c>
      <c r="I26" s="62">
        <f t="shared" si="0"/>
        <v>142763.72</v>
      </c>
      <c r="J26" s="62">
        <f t="shared" si="0"/>
        <v>166145.97999999998</v>
      </c>
      <c r="K26" s="62">
        <f t="shared" si="0"/>
        <v>203191.93</v>
      </c>
      <c r="L26" s="62">
        <f t="shared" si="0"/>
        <v>221346.27000000002</v>
      </c>
      <c r="M26" s="62">
        <f t="shared" si="0"/>
        <v>313150.56</v>
      </c>
      <c r="N26" s="63">
        <f t="shared" si="0"/>
        <v>376420.97</v>
      </c>
    </row>
    <row r="27" spans="1:14" s="33" customFormat="1" x14ac:dyDescent="0.25">
      <c r="A27" s="137" t="s">
        <v>173</v>
      </c>
      <c r="B27" s="136" t="s">
        <v>14</v>
      </c>
      <c r="C27" s="189"/>
      <c r="D27" s="189"/>
      <c r="E27" s="189"/>
      <c r="F27" s="191"/>
      <c r="G27" s="64">
        <v>16387.77</v>
      </c>
      <c r="H27" s="66">
        <f>SUM(H28:H33)</f>
        <v>38880.35</v>
      </c>
      <c r="I27" s="66">
        <v>16387.77</v>
      </c>
      <c r="J27" s="66">
        <f>SUM(J28:J33)</f>
        <v>45800.31</v>
      </c>
      <c r="K27" s="66">
        <v>17318.650000000001</v>
      </c>
      <c r="L27" s="66">
        <f>SUM(L28:L33)</f>
        <v>50316.070000000007</v>
      </c>
      <c r="M27" s="66">
        <v>33305.53</v>
      </c>
      <c r="N27" s="68">
        <f>SUM(N28:N33)</f>
        <v>52736.01</v>
      </c>
    </row>
    <row r="28" spans="1:14" s="33" customFormat="1" ht="38.25" x14ac:dyDescent="0.25">
      <c r="A28" s="137"/>
      <c r="B28" s="176"/>
      <c r="C28" s="190" t="s">
        <v>210</v>
      </c>
      <c r="D28" s="190" t="s">
        <v>211</v>
      </c>
      <c r="E28" s="190" t="s">
        <v>212</v>
      </c>
      <c r="F28" s="192" t="s">
        <v>191</v>
      </c>
      <c r="G28" s="206"/>
      <c r="H28" s="207">
        <v>21330.33</v>
      </c>
      <c r="I28" s="207"/>
      <c r="J28" s="207">
        <v>21330.33</v>
      </c>
      <c r="K28" s="207"/>
      <c r="L28" s="207">
        <v>21330.33</v>
      </c>
      <c r="M28" s="207"/>
      <c r="N28" s="208">
        <v>21330.33</v>
      </c>
    </row>
    <row r="29" spans="1:14" s="33" customFormat="1" ht="38.25" x14ac:dyDescent="0.25">
      <c r="A29" s="137"/>
      <c r="B29" s="176"/>
      <c r="C29" s="197" t="s">
        <v>213</v>
      </c>
      <c r="D29" s="197" t="s">
        <v>211</v>
      </c>
      <c r="E29" s="197" t="s">
        <v>212</v>
      </c>
      <c r="F29" s="198" t="s">
        <v>214</v>
      </c>
      <c r="G29" s="209"/>
      <c r="H29" s="210">
        <v>2309.71</v>
      </c>
      <c r="I29" s="210"/>
      <c r="J29" s="210">
        <v>4619.42</v>
      </c>
      <c r="K29" s="210"/>
      <c r="L29" s="210">
        <v>6929.13</v>
      </c>
      <c r="M29" s="210"/>
      <c r="N29" s="211">
        <v>9238.82</v>
      </c>
    </row>
    <row r="30" spans="1:14" s="33" customFormat="1" ht="38.25" x14ac:dyDescent="0.25">
      <c r="A30" s="137"/>
      <c r="B30" s="176"/>
      <c r="C30" s="197" t="s">
        <v>215</v>
      </c>
      <c r="D30" s="197" t="s">
        <v>211</v>
      </c>
      <c r="E30" s="197" t="s">
        <v>212</v>
      </c>
      <c r="F30" s="198" t="s">
        <v>214</v>
      </c>
      <c r="G30" s="209"/>
      <c r="H30" s="210">
        <v>110.25</v>
      </c>
      <c r="I30" s="210"/>
      <c r="J30" s="210">
        <v>220.5</v>
      </c>
      <c r="K30" s="210"/>
      <c r="L30" s="210">
        <v>330.75</v>
      </c>
      <c r="M30" s="210"/>
      <c r="N30" s="211">
        <v>441</v>
      </c>
    </row>
    <row r="31" spans="1:14" s="33" customFormat="1" ht="25.5" x14ac:dyDescent="0.25">
      <c r="A31" s="137"/>
      <c r="B31" s="176"/>
      <c r="C31" s="197" t="s">
        <v>216</v>
      </c>
      <c r="D31" s="197" t="s">
        <v>217</v>
      </c>
      <c r="E31" s="197" t="s">
        <v>218</v>
      </c>
      <c r="F31" s="198" t="s">
        <v>191</v>
      </c>
      <c r="G31" s="209"/>
      <c r="H31" s="210">
        <v>15130.06</v>
      </c>
      <c r="I31" s="210"/>
      <c r="J31" s="210">
        <v>15130.06</v>
      </c>
      <c r="K31" s="210"/>
      <c r="L31" s="210">
        <v>15130.06</v>
      </c>
      <c r="M31" s="210"/>
      <c r="N31" s="211">
        <v>15130.06</v>
      </c>
    </row>
    <row r="32" spans="1:14" s="33" customFormat="1" ht="25.5" x14ac:dyDescent="0.25">
      <c r="A32" s="137"/>
      <c r="B32" s="176"/>
      <c r="C32" s="197" t="s">
        <v>219</v>
      </c>
      <c r="D32" s="197" t="s">
        <v>211</v>
      </c>
      <c r="E32" s="197" t="s">
        <v>212</v>
      </c>
      <c r="F32" s="198" t="s">
        <v>191</v>
      </c>
      <c r="G32" s="209"/>
      <c r="H32" s="210">
        <v>0</v>
      </c>
      <c r="I32" s="210"/>
      <c r="J32" s="210">
        <v>4500</v>
      </c>
      <c r="K32" s="210"/>
      <c r="L32" s="210">
        <v>4500</v>
      </c>
      <c r="M32" s="210"/>
      <c r="N32" s="211">
        <v>4500</v>
      </c>
    </row>
    <row r="33" spans="1:14" s="33" customFormat="1" ht="25.5" x14ac:dyDescent="0.25">
      <c r="A33" s="137"/>
      <c r="B33" s="176"/>
      <c r="C33" s="177" t="s">
        <v>220</v>
      </c>
      <c r="D33" s="177" t="s">
        <v>211</v>
      </c>
      <c r="E33" s="177" t="s">
        <v>212</v>
      </c>
      <c r="F33" s="181" t="s">
        <v>191</v>
      </c>
      <c r="G33" s="205"/>
      <c r="H33" s="203">
        <v>0</v>
      </c>
      <c r="I33" s="203"/>
      <c r="J33" s="203">
        <v>0</v>
      </c>
      <c r="K33" s="203"/>
      <c r="L33" s="203">
        <v>2095.8000000000002</v>
      </c>
      <c r="M33" s="203"/>
      <c r="N33" s="204">
        <v>2095.8000000000002</v>
      </c>
    </row>
    <row r="34" spans="1:14" x14ac:dyDescent="0.25">
      <c r="A34" s="140" t="s">
        <v>15</v>
      </c>
      <c r="B34" s="142" t="s">
        <v>135</v>
      </c>
      <c r="C34" s="178"/>
      <c r="D34" s="178"/>
      <c r="E34" s="178"/>
      <c r="F34" s="182"/>
      <c r="G34" s="61">
        <f t="shared" ref="G34:N34" si="1">+G27</f>
        <v>16387.77</v>
      </c>
      <c r="H34" s="62">
        <f t="shared" si="1"/>
        <v>38880.35</v>
      </c>
      <c r="I34" s="62">
        <f t="shared" si="1"/>
        <v>16387.77</v>
      </c>
      <c r="J34" s="62">
        <f t="shared" si="1"/>
        <v>45800.31</v>
      </c>
      <c r="K34" s="62">
        <f t="shared" si="1"/>
        <v>17318.650000000001</v>
      </c>
      <c r="L34" s="62">
        <f t="shared" si="1"/>
        <v>50316.070000000007</v>
      </c>
      <c r="M34" s="62">
        <f t="shared" si="1"/>
        <v>33305.53</v>
      </c>
      <c r="N34" s="63">
        <f t="shared" si="1"/>
        <v>52736.01</v>
      </c>
    </row>
    <row r="35" spans="1:14" x14ac:dyDescent="0.25">
      <c r="A35" s="137" t="s">
        <v>22</v>
      </c>
      <c r="B35" s="143" t="s">
        <v>21</v>
      </c>
      <c r="C35" s="189"/>
      <c r="D35" s="189"/>
      <c r="E35" s="189"/>
      <c r="F35" s="191"/>
      <c r="G35" s="64">
        <v>5295.39</v>
      </c>
      <c r="H35" s="66">
        <f>SUM(H36:H43)</f>
        <v>9422.2900000000009</v>
      </c>
      <c r="I35" s="66">
        <v>13465.64</v>
      </c>
      <c r="J35" s="66">
        <f>SUM(J36:J43)</f>
        <v>17231.27</v>
      </c>
      <c r="K35" s="66">
        <v>20086.310000000001</v>
      </c>
      <c r="L35" s="66">
        <f>SUM(L36:L43)</f>
        <v>26431.019999999997</v>
      </c>
      <c r="M35" s="66">
        <v>24959.41</v>
      </c>
      <c r="N35" s="68">
        <f>SUM(N36:N43)</f>
        <v>37199.82</v>
      </c>
    </row>
    <row r="36" spans="1:14" ht="25.5" x14ac:dyDescent="0.25">
      <c r="A36" s="137"/>
      <c r="B36" s="212"/>
      <c r="C36" s="190" t="s">
        <v>221</v>
      </c>
      <c r="D36" s="190" t="s">
        <v>222</v>
      </c>
      <c r="E36" s="190" t="s">
        <v>223</v>
      </c>
      <c r="F36" s="192" t="s">
        <v>206</v>
      </c>
      <c r="G36" s="206"/>
      <c r="H36" s="207">
        <v>1057.93</v>
      </c>
      <c r="I36" s="207"/>
      <c r="J36" s="207">
        <v>3278.79</v>
      </c>
      <c r="K36" s="207"/>
      <c r="L36" s="207">
        <v>6087.88</v>
      </c>
      <c r="M36" s="207"/>
      <c r="N36" s="208">
        <v>11288.67</v>
      </c>
    </row>
    <row r="37" spans="1:14" ht="25.5" x14ac:dyDescent="0.25">
      <c r="A37" s="137"/>
      <c r="B37" s="212"/>
      <c r="C37" s="197" t="s">
        <v>224</v>
      </c>
      <c r="D37" s="197" t="s">
        <v>222</v>
      </c>
      <c r="E37" s="197" t="s">
        <v>225</v>
      </c>
      <c r="F37" s="198" t="s">
        <v>191</v>
      </c>
      <c r="G37" s="209"/>
      <c r="H37" s="210">
        <v>68.569999999999993</v>
      </c>
      <c r="I37" s="210"/>
      <c r="J37" s="210">
        <v>105.14</v>
      </c>
      <c r="K37" s="210"/>
      <c r="L37" s="210">
        <v>160</v>
      </c>
      <c r="M37" s="210"/>
      <c r="N37" s="211">
        <v>214.87</v>
      </c>
    </row>
    <row r="38" spans="1:14" ht="38.25" x14ac:dyDescent="0.25">
      <c r="A38" s="137"/>
      <c r="B38" s="212"/>
      <c r="C38" s="197" t="s">
        <v>226</v>
      </c>
      <c r="D38" s="197" t="s">
        <v>222</v>
      </c>
      <c r="E38" s="197" t="s">
        <v>227</v>
      </c>
      <c r="F38" s="198" t="s">
        <v>191</v>
      </c>
      <c r="G38" s="209"/>
      <c r="H38" s="210">
        <v>4120.47</v>
      </c>
      <c r="I38" s="210"/>
      <c r="J38" s="210">
        <v>6467.74</v>
      </c>
      <c r="K38" s="210"/>
      <c r="L38" s="210">
        <v>6467.74</v>
      </c>
      <c r="M38" s="210"/>
      <c r="N38" s="211">
        <v>8791.2800000000007</v>
      </c>
    </row>
    <row r="39" spans="1:14" ht="25.5" x14ac:dyDescent="0.25">
      <c r="A39" s="137"/>
      <c r="B39" s="212"/>
      <c r="C39" s="197" t="s">
        <v>228</v>
      </c>
      <c r="D39" s="197" t="s">
        <v>229</v>
      </c>
      <c r="E39" s="197" t="s">
        <v>230</v>
      </c>
      <c r="F39" s="198" t="s">
        <v>191</v>
      </c>
      <c r="G39" s="209"/>
      <c r="H39" s="210">
        <v>1120.5</v>
      </c>
      <c r="I39" s="210"/>
      <c r="J39" s="210">
        <v>2060.4</v>
      </c>
      <c r="K39" s="210"/>
      <c r="L39" s="210">
        <v>2060.4</v>
      </c>
      <c r="M39" s="210"/>
      <c r="N39" s="211">
        <v>3000</v>
      </c>
    </row>
    <row r="40" spans="1:14" ht="38.25" x14ac:dyDescent="0.25">
      <c r="A40" s="137"/>
      <c r="B40" s="212"/>
      <c r="C40" s="197" t="s">
        <v>231</v>
      </c>
      <c r="D40" s="197" t="s">
        <v>232</v>
      </c>
      <c r="E40" s="197" t="s">
        <v>233</v>
      </c>
      <c r="F40" s="198" t="s">
        <v>191</v>
      </c>
      <c r="G40" s="209"/>
      <c r="H40" s="210">
        <v>0</v>
      </c>
      <c r="I40" s="210"/>
      <c r="J40" s="210">
        <v>0</v>
      </c>
      <c r="K40" s="210"/>
      <c r="L40" s="210">
        <v>3840</v>
      </c>
      <c r="M40" s="210"/>
      <c r="N40" s="211">
        <v>3840</v>
      </c>
    </row>
    <row r="41" spans="1:14" ht="25.5" x14ac:dyDescent="0.25">
      <c r="A41" s="137"/>
      <c r="B41" s="212"/>
      <c r="C41" s="197" t="s">
        <v>234</v>
      </c>
      <c r="D41" s="197" t="s">
        <v>232</v>
      </c>
      <c r="E41" s="197" t="s">
        <v>235</v>
      </c>
      <c r="F41" s="198" t="s">
        <v>191</v>
      </c>
      <c r="G41" s="209"/>
      <c r="H41" s="210">
        <v>750</v>
      </c>
      <c r="I41" s="210"/>
      <c r="J41" s="210">
        <v>1500</v>
      </c>
      <c r="K41" s="210"/>
      <c r="L41" s="210">
        <v>2250</v>
      </c>
      <c r="M41" s="210"/>
      <c r="N41" s="211">
        <v>3000</v>
      </c>
    </row>
    <row r="42" spans="1:14" ht="25.5" x14ac:dyDescent="0.25">
      <c r="A42" s="137"/>
      <c r="B42" s="212"/>
      <c r="C42" s="197" t="s">
        <v>236</v>
      </c>
      <c r="D42" s="197" t="s">
        <v>229</v>
      </c>
      <c r="E42" s="197" t="s">
        <v>237</v>
      </c>
      <c r="F42" s="198" t="s">
        <v>191</v>
      </c>
      <c r="G42" s="209"/>
      <c r="H42" s="210">
        <v>804.82</v>
      </c>
      <c r="I42" s="210"/>
      <c r="J42" s="210">
        <v>819.2</v>
      </c>
      <c r="K42" s="210"/>
      <c r="L42" s="210">
        <v>1065</v>
      </c>
      <c r="M42" s="210"/>
      <c r="N42" s="211">
        <v>1065</v>
      </c>
    </row>
    <row r="43" spans="1:14" ht="25.5" x14ac:dyDescent="0.25">
      <c r="A43" s="137"/>
      <c r="B43" s="212"/>
      <c r="C43" s="177" t="s">
        <v>238</v>
      </c>
      <c r="D43" s="177" t="s">
        <v>229</v>
      </c>
      <c r="E43" s="177" t="s">
        <v>237</v>
      </c>
      <c r="F43" s="181" t="s">
        <v>214</v>
      </c>
      <c r="G43" s="205"/>
      <c r="H43" s="203">
        <v>1500</v>
      </c>
      <c r="I43" s="203"/>
      <c r="J43" s="203">
        <v>3000</v>
      </c>
      <c r="K43" s="203"/>
      <c r="L43" s="203">
        <v>4500</v>
      </c>
      <c r="M43" s="203"/>
      <c r="N43" s="204">
        <v>6000</v>
      </c>
    </row>
    <row r="44" spans="1:14" ht="30" x14ac:dyDescent="0.25">
      <c r="A44" s="137" t="s">
        <v>24</v>
      </c>
      <c r="B44" s="143" t="s">
        <v>23</v>
      </c>
      <c r="C44" s="179"/>
      <c r="D44" s="179"/>
      <c r="E44" s="179"/>
      <c r="F44" s="183"/>
      <c r="G44" s="64"/>
      <c r="H44" s="66">
        <v>25</v>
      </c>
      <c r="I44" s="66"/>
      <c r="J44" s="66">
        <v>50</v>
      </c>
      <c r="K44" s="66"/>
      <c r="L44" s="66">
        <v>75</v>
      </c>
      <c r="M44" s="66"/>
      <c r="N44" s="68">
        <v>100</v>
      </c>
    </row>
    <row r="45" spans="1:14" ht="38.25" x14ac:dyDescent="0.25">
      <c r="A45" s="137"/>
      <c r="B45" s="212"/>
      <c r="C45" s="179" t="s">
        <v>239</v>
      </c>
      <c r="D45" s="179" t="s">
        <v>240</v>
      </c>
      <c r="E45" s="179" t="s">
        <v>241</v>
      </c>
      <c r="F45" s="183" t="s">
        <v>214</v>
      </c>
      <c r="G45" s="64"/>
      <c r="H45" s="66">
        <v>25</v>
      </c>
      <c r="I45" s="66"/>
      <c r="J45" s="66">
        <v>50</v>
      </c>
      <c r="K45" s="66"/>
      <c r="L45" s="66">
        <v>75</v>
      </c>
      <c r="M45" s="66"/>
      <c r="N45" s="68">
        <v>100</v>
      </c>
    </row>
    <row r="46" spans="1:14" x14ac:dyDescent="0.25">
      <c r="A46" s="137" t="s">
        <v>26</v>
      </c>
      <c r="B46" s="136" t="s">
        <v>25</v>
      </c>
      <c r="C46" s="179"/>
      <c r="D46" s="179"/>
      <c r="E46" s="179"/>
      <c r="F46" s="183"/>
      <c r="G46" s="64">
        <v>0.03</v>
      </c>
      <c r="H46" s="66">
        <v>20</v>
      </c>
      <c r="I46" s="66">
        <v>0.03</v>
      </c>
      <c r="J46" s="66">
        <v>20</v>
      </c>
      <c r="K46" s="66">
        <v>0.03</v>
      </c>
      <c r="L46" s="66">
        <v>20</v>
      </c>
      <c r="M46" s="66">
        <v>0.03</v>
      </c>
      <c r="N46" s="68">
        <v>20</v>
      </c>
    </row>
    <row r="47" spans="1:14" ht="25.5" x14ac:dyDescent="0.25">
      <c r="A47" s="137"/>
      <c r="B47" s="176"/>
      <c r="C47" s="179" t="s">
        <v>242</v>
      </c>
      <c r="D47" s="179" t="s">
        <v>243</v>
      </c>
      <c r="E47" s="179" t="s">
        <v>244</v>
      </c>
      <c r="F47" s="183" t="s">
        <v>191</v>
      </c>
      <c r="G47" s="64"/>
      <c r="H47" s="66">
        <v>20</v>
      </c>
      <c r="I47" s="66"/>
      <c r="J47" s="66">
        <v>20</v>
      </c>
      <c r="K47" s="66"/>
      <c r="L47" s="66">
        <v>20</v>
      </c>
      <c r="M47" s="66"/>
      <c r="N47" s="68">
        <v>20</v>
      </c>
    </row>
    <row r="48" spans="1:14" x14ac:dyDescent="0.25">
      <c r="A48" s="137" t="s">
        <v>28</v>
      </c>
      <c r="B48" s="136" t="s">
        <v>27</v>
      </c>
      <c r="C48" s="179"/>
      <c r="D48" s="179"/>
      <c r="E48" s="179"/>
      <c r="F48" s="183"/>
      <c r="G48" s="69"/>
      <c r="H48" s="71">
        <v>5250</v>
      </c>
      <c r="I48" s="71">
        <v>11200</v>
      </c>
      <c r="J48" s="71">
        <v>10500</v>
      </c>
      <c r="K48" s="71">
        <v>11846.96</v>
      </c>
      <c r="L48" s="71">
        <v>15750</v>
      </c>
      <c r="M48" s="71">
        <v>11846.96</v>
      </c>
      <c r="N48" s="73">
        <v>21000</v>
      </c>
    </row>
    <row r="49" spans="1:14" ht="51" x14ac:dyDescent="0.25">
      <c r="A49" s="137"/>
      <c r="B49" s="176"/>
      <c r="C49" s="179" t="s">
        <v>245</v>
      </c>
      <c r="D49" s="179" t="s">
        <v>246</v>
      </c>
      <c r="E49" s="179" t="s">
        <v>247</v>
      </c>
      <c r="F49" s="183" t="s">
        <v>214</v>
      </c>
      <c r="G49" s="69"/>
      <c r="H49" s="218">
        <v>5250</v>
      </c>
      <c r="I49" s="71"/>
      <c r="J49" s="218">
        <v>10500</v>
      </c>
      <c r="K49" s="71"/>
      <c r="L49" s="218">
        <v>15750</v>
      </c>
      <c r="M49" s="71"/>
      <c r="N49" s="220">
        <v>21000</v>
      </c>
    </row>
    <row r="50" spans="1:14" x14ac:dyDescent="0.25">
      <c r="A50" s="137" t="s">
        <v>30</v>
      </c>
      <c r="B50" s="136" t="s">
        <v>29</v>
      </c>
      <c r="C50" s="179"/>
      <c r="D50" s="179"/>
      <c r="E50" s="179"/>
      <c r="F50" s="183"/>
      <c r="G50" s="69">
        <v>6806.63</v>
      </c>
      <c r="H50" s="71">
        <f>SUM(H51:H52)</f>
        <v>9520.09</v>
      </c>
      <c r="I50" s="71">
        <v>8406.6299999999992</v>
      </c>
      <c r="J50" s="71">
        <f>SUM(J51:J52)</f>
        <v>12123.539999999999</v>
      </c>
      <c r="K50" s="71">
        <v>9123.19</v>
      </c>
      <c r="L50" s="71">
        <f>SUM(L51:L52)</f>
        <v>13154.240000000002</v>
      </c>
      <c r="M50" s="71">
        <v>11898.22</v>
      </c>
      <c r="N50" s="73">
        <f>SUM(N51:N52)</f>
        <v>17716.02</v>
      </c>
    </row>
    <row r="51" spans="1:14" ht="25.5" x14ac:dyDescent="0.25">
      <c r="A51" s="137"/>
      <c r="B51" s="176"/>
      <c r="C51" s="190" t="s">
        <v>248</v>
      </c>
      <c r="D51" s="190" t="s">
        <v>249</v>
      </c>
      <c r="E51" s="190" t="s">
        <v>250</v>
      </c>
      <c r="F51" s="192" t="s">
        <v>206</v>
      </c>
      <c r="G51" s="214"/>
      <c r="H51" s="221">
        <v>8967.19</v>
      </c>
      <c r="I51" s="216"/>
      <c r="J51" s="221">
        <v>11017.74</v>
      </c>
      <c r="K51" s="216"/>
      <c r="L51" s="221">
        <v>11495.54</v>
      </c>
      <c r="M51" s="216"/>
      <c r="N51" s="222">
        <v>15504.42</v>
      </c>
    </row>
    <row r="52" spans="1:14" ht="38.25" x14ac:dyDescent="0.25">
      <c r="A52" s="137"/>
      <c r="B52" s="176"/>
      <c r="C52" s="177" t="s">
        <v>251</v>
      </c>
      <c r="D52" s="177" t="s">
        <v>249</v>
      </c>
      <c r="E52" s="177" t="s">
        <v>250</v>
      </c>
      <c r="F52" s="181" t="s">
        <v>214</v>
      </c>
      <c r="G52" s="213"/>
      <c r="H52" s="217">
        <v>552.9</v>
      </c>
      <c r="I52" s="215"/>
      <c r="J52" s="217">
        <v>1105.8</v>
      </c>
      <c r="K52" s="215"/>
      <c r="L52" s="217">
        <v>1658.7</v>
      </c>
      <c r="M52" s="215"/>
      <c r="N52" s="219">
        <v>2211.6</v>
      </c>
    </row>
    <row r="53" spans="1:14" x14ac:dyDescent="0.25">
      <c r="A53" s="140" t="s">
        <v>20</v>
      </c>
      <c r="B53" s="142" t="s">
        <v>119</v>
      </c>
      <c r="C53" s="178"/>
      <c r="D53" s="178"/>
      <c r="E53" s="178"/>
      <c r="F53" s="182"/>
      <c r="G53" s="61">
        <f t="shared" ref="G53:N53" si="2">+G50+G48+G46+G44+G35</f>
        <v>12102.05</v>
      </c>
      <c r="H53" s="62">
        <f t="shared" si="2"/>
        <v>24237.38</v>
      </c>
      <c r="I53" s="62">
        <f t="shared" si="2"/>
        <v>33072.299999999996</v>
      </c>
      <c r="J53" s="62">
        <f t="shared" si="2"/>
        <v>39924.81</v>
      </c>
      <c r="K53" s="62">
        <f t="shared" si="2"/>
        <v>41056.490000000005</v>
      </c>
      <c r="L53" s="62">
        <f t="shared" si="2"/>
        <v>55430.259999999995</v>
      </c>
      <c r="M53" s="62">
        <f t="shared" si="2"/>
        <v>48704.619999999995</v>
      </c>
      <c r="N53" s="63">
        <f t="shared" si="2"/>
        <v>76035.839999999997</v>
      </c>
    </row>
    <row r="54" spans="1:14" x14ac:dyDescent="0.25">
      <c r="A54" s="137" t="s">
        <v>33</v>
      </c>
      <c r="B54" s="136" t="s">
        <v>32</v>
      </c>
      <c r="C54" s="138"/>
      <c r="D54" s="138"/>
      <c r="E54" s="138"/>
      <c r="F54" s="139"/>
      <c r="G54" s="69"/>
      <c r="H54" s="71"/>
      <c r="I54" s="71"/>
      <c r="J54" s="71"/>
      <c r="K54" s="71"/>
      <c r="L54" s="71"/>
      <c r="M54" s="71"/>
      <c r="N54" s="73"/>
    </row>
    <row r="55" spans="1:14" x14ac:dyDescent="0.25">
      <c r="A55" s="137" t="s">
        <v>34</v>
      </c>
      <c r="B55" s="136" t="s">
        <v>0</v>
      </c>
      <c r="C55" s="189"/>
      <c r="D55" s="189"/>
      <c r="E55" s="189"/>
      <c r="F55" s="191"/>
      <c r="G55" s="69"/>
      <c r="H55" s="71">
        <f>SUM(H56:H65)</f>
        <v>0</v>
      </c>
      <c r="I55" s="71">
        <v>88839.8</v>
      </c>
      <c r="J55" s="71">
        <f>SUM(J56:J65)</f>
        <v>0</v>
      </c>
      <c r="K55" s="71">
        <v>143134.74</v>
      </c>
      <c r="L55" s="71">
        <f>SUM(L56:L65)</f>
        <v>0</v>
      </c>
      <c r="M55" s="71">
        <v>221954.49</v>
      </c>
      <c r="N55" s="73">
        <f>SUM(N56:N65)</f>
        <v>764575.87</v>
      </c>
    </row>
    <row r="56" spans="1:14" ht="25.5" x14ac:dyDescent="0.25">
      <c r="A56" s="137"/>
      <c r="B56" s="176"/>
      <c r="C56" s="190" t="s">
        <v>252</v>
      </c>
      <c r="D56" s="190" t="s">
        <v>253</v>
      </c>
      <c r="E56" s="190" t="s">
        <v>254</v>
      </c>
      <c r="F56" s="192" t="s">
        <v>206</v>
      </c>
      <c r="G56" s="214"/>
      <c r="H56" s="221">
        <v>0</v>
      </c>
      <c r="I56" s="216"/>
      <c r="J56" s="221">
        <v>0</v>
      </c>
      <c r="K56" s="216"/>
      <c r="L56" s="221">
        <v>0</v>
      </c>
      <c r="M56" s="216"/>
      <c r="N56" s="222">
        <v>480000</v>
      </c>
    </row>
    <row r="57" spans="1:14" ht="38.25" x14ac:dyDescent="0.25">
      <c r="A57" s="137"/>
      <c r="B57" s="176"/>
      <c r="C57" s="197" t="s">
        <v>255</v>
      </c>
      <c r="D57" s="197" t="s">
        <v>253</v>
      </c>
      <c r="E57" s="197" t="s">
        <v>254</v>
      </c>
      <c r="F57" s="198" t="s">
        <v>206</v>
      </c>
      <c r="G57" s="223"/>
      <c r="H57" s="224">
        <v>0</v>
      </c>
      <c r="I57" s="225"/>
      <c r="J57" s="224">
        <v>0</v>
      </c>
      <c r="K57" s="225"/>
      <c r="L57" s="224">
        <v>0</v>
      </c>
      <c r="M57" s="225"/>
      <c r="N57" s="226">
        <v>33935.86</v>
      </c>
    </row>
    <row r="58" spans="1:14" ht="38.25" x14ac:dyDescent="0.25">
      <c r="A58" s="137"/>
      <c r="B58" s="176"/>
      <c r="C58" s="197" t="s">
        <v>256</v>
      </c>
      <c r="D58" s="197" t="s">
        <v>253</v>
      </c>
      <c r="E58" s="197" t="s">
        <v>254</v>
      </c>
      <c r="F58" s="198" t="s">
        <v>206</v>
      </c>
      <c r="G58" s="223"/>
      <c r="H58" s="224">
        <v>0</v>
      </c>
      <c r="I58" s="225"/>
      <c r="J58" s="224">
        <v>0</v>
      </c>
      <c r="K58" s="225"/>
      <c r="L58" s="224">
        <v>0</v>
      </c>
      <c r="M58" s="225"/>
      <c r="N58" s="226">
        <v>47069.33</v>
      </c>
    </row>
    <row r="59" spans="1:14" ht="38.25" x14ac:dyDescent="0.25">
      <c r="A59" s="137"/>
      <c r="B59" s="176"/>
      <c r="C59" s="197" t="s">
        <v>257</v>
      </c>
      <c r="D59" s="197" t="s">
        <v>258</v>
      </c>
      <c r="E59" s="197" t="s">
        <v>259</v>
      </c>
      <c r="F59" s="198" t="s">
        <v>206</v>
      </c>
      <c r="G59" s="223"/>
      <c r="H59" s="224">
        <v>0</v>
      </c>
      <c r="I59" s="225"/>
      <c r="J59" s="224">
        <v>0</v>
      </c>
      <c r="K59" s="225"/>
      <c r="L59" s="224">
        <v>0</v>
      </c>
      <c r="M59" s="225"/>
      <c r="N59" s="226">
        <v>3928.4</v>
      </c>
    </row>
    <row r="60" spans="1:14" ht="38.25" x14ac:dyDescent="0.25">
      <c r="A60" s="137"/>
      <c r="B60" s="176"/>
      <c r="C60" s="197" t="s">
        <v>260</v>
      </c>
      <c r="D60" s="197" t="s">
        <v>258</v>
      </c>
      <c r="E60" s="197" t="s">
        <v>259</v>
      </c>
      <c r="F60" s="198" t="s">
        <v>206</v>
      </c>
      <c r="G60" s="223"/>
      <c r="H60" s="224">
        <v>0</v>
      </c>
      <c r="I60" s="225"/>
      <c r="J60" s="224">
        <v>0</v>
      </c>
      <c r="K60" s="225"/>
      <c r="L60" s="224">
        <v>0</v>
      </c>
      <c r="M60" s="225"/>
      <c r="N60" s="226">
        <v>36269.29</v>
      </c>
    </row>
    <row r="61" spans="1:14" ht="51" x14ac:dyDescent="0.25">
      <c r="A61" s="137"/>
      <c r="B61" s="176"/>
      <c r="C61" s="197" t="s">
        <v>261</v>
      </c>
      <c r="D61" s="197" t="s">
        <v>258</v>
      </c>
      <c r="E61" s="197" t="s">
        <v>259</v>
      </c>
      <c r="F61" s="198" t="s">
        <v>206</v>
      </c>
      <c r="G61" s="223"/>
      <c r="H61" s="224">
        <v>0</v>
      </c>
      <c r="I61" s="225"/>
      <c r="J61" s="224">
        <v>0</v>
      </c>
      <c r="K61" s="225"/>
      <c r="L61" s="224">
        <v>0</v>
      </c>
      <c r="M61" s="225"/>
      <c r="N61" s="226">
        <v>50000</v>
      </c>
    </row>
    <row r="62" spans="1:14" ht="25.5" x14ac:dyDescent="0.25">
      <c r="A62" s="137"/>
      <c r="B62" s="176"/>
      <c r="C62" s="197" t="s">
        <v>262</v>
      </c>
      <c r="D62" s="197" t="s">
        <v>253</v>
      </c>
      <c r="E62" s="197" t="s">
        <v>254</v>
      </c>
      <c r="F62" s="198" t="s">
        <v>206</v>
      </c>
      <c r="G62" s="223"/>
      <c r="H62" s="224">
        <v>0</v>
      </c>
      <c r="I62" s="225"/>
      <c r="J62" s="224">
        <v>0</v>
      </c>
      <c r="K62" s="225"/>
      <c r="L62" s="224">
        <v>0</v>
      </c>
      <c r="M62" s="225"/>
      <c r="N62" s="226">
        <v>30122.78</v>
      </c>
    </row>
    <row r="63" spans="1:14" ht="38.25" x14ac:dyDescent="0.25">
      <c r="A63" s="137"/>
      <c r="B63" s="176"/>
      <c r="C63" s="197" t="s">
        <v>263</v>
      </c>
      <c r="D63" s="197" t="s">
        <v>264</v>
      </c>
      <c r="E63" s="197" t="s">
        <v>265</v>
      </c>
      <c r="F63" s="198" t="s">
        <v>206</v>
      </c>
      <c r="G63" s="223"/>
      <c r="H63" s="224">
        <v>0</v>
      </c>
      <c r="I63" s="225"/>
      <c r="J63" s="224">
        <v>0</v>
      </c>
      <c r="K63" s="225"/>
      <c r="L63" s="224">
        <v>0</v>
      </c>
      <c r="M63" s="225"/>
      <c r="N63" s="226">
        <v>40250.21</v>
      </c>
    </row>
    <row r="64" spans="1:14" ht="25.5" x14ac:dyDescent="0.25">
      <c r="A64" s="137"/>
      <c r="B64" s="176"/>
      <c r="C64" s="197" t="s">
        <v>266</v>
      </c>
      <c r="D64" s="197" t="s">
        <v>267</v>
      </c>
      <c r="E64" s="197" t="s">
        <v>268</v>
      </c>
      <c r="F64" s="198" t="s">
        <v>206</v>
      </c>
      <c r="G64" s="223"/>
      <c r="H64" s="224">
        <v>0</v>
      </c>
      <c r="I64" s="225"/>
      <c r="J64" s="224">
        <v>0</v>
      </c>
      <c r="K64" s="225"/>
      <c r="L64" s="224">
        <v>0</v>
      </c>
      <c r="M64" s="225"/>
      <c r="N64" s="226">
        <v>20000</v>
      </c>
    </row>
    <row r="65" spans="1:14" ht="38.25" x14ac:dyDescent="0.25">
      <c r="A65" s="137"/>
      <c r="B65" s="176"/>
      <c r="C65" s="177" t="s">
        <v>269</v>
      </c>
      <c r="D65" s="177" t="s">
        <v>264</v>
      </c>
      <c r="E65" s="177" t="s">
        <v>265</v>
      </c>
      <c r="F65" s="181" t="s">
        <v>206</v>
      </c>
      <c r="G65" s="213"/>
      <c r="H65" s="217">
        <v>0</v>
      </c>
      <c r="I65" s="215"/>
      <c r="J65" s="217">
        <v>0</v>
      </c>
      <c r="K65" s="215"/>
      <c r="L65" s="217">
        <v>0</v>
      </c>
      <c r="M65" s="215"/>
      <c r="N65" s="219">
        <v>23000</v>
      </c>
    </row>
    <row r="66" spans="1:14" x14ac:dyDescent="0.25">
      <c r="A66" s="137" t="s">
        <v>35</v>
      </c>
      <c r="B66" s="136" t="s">
        <v>1</v>
      </c>
      <c r="C66" s="179"/>
      <c r="D66" s="179"/>
      <c r="E66" s="179"/>
      <c r="F66" s="183"/>
      <c r="G66" s="69"/>
      <c r="H66" s="71">
        <f>SUM(H67:H68)</f>
        <v>0</v>
      </c>
      <c r="I66" s="71"/>
      <c r="J66" s="71">
        <f>SUM(J67:J68)</f>
        <v>0</v>
      </c>
      <c r="K66" s="71">
        <v>8394.91</v>
      </c>
      <c r="L66" s="71">
        <f>SUM(L67:L68)</f>
        <v>0</v>
      </c>
      <c r="M66" s="71">
        <v>8394.91</v>
      </c>
      <c r="N66" s="73">
        <f>SUM(N67:N68)</f>
        <v>8009.1500000000005</v>
      </c>
    </row>
    <row r="67" spans="1:14" ht="38.25" x14ac:dyDescent="0.25">
      <c r="A67" s="137"/>
      <c r="B67" s="176"/>
      <c r="C67" s="190" t="s">
        <v>270</v>
      </c>
      <c r="D67" s="190" t="s">
        <v>271</v>
      </c>
      <c r="E67" s="190" t="s">
        <v>272</v>
      </c>
      <c r="F67" s="192" t="s">
        <v>206</v>
      </c>
      <c r="G67" s="214"/>
      <c r="H67" s="221">
        <v>0</v>
      </c>
      <c r="I67" s="216"/>
      <c r="J67" s="221">
        <v>0</v>
      </c>
      <c r="K67" s="216"/>
      <c r="L67" s="221">
        <v>0</v>
      </c>
      <c r="M67" s="216"/>
      <c r="N67" s="222">
        <v>0.06</v>
      </c>
    </row>
    <row r="68" spans="1:14" ht="38.25" x14ac:dyDescent="0.25">
      <c r="A68" s="137"/>
      <c r="B68" s="176"/>
      <c r="C68" s="177" t="s">
        <v>273</v>
      </c>
      <c r="D68" s="177" t="s">
        <v>271</v>
      </c>
      <c r="E68" s="177" t="s">
        <v>272</v>
      </c>
      <c r="F68" s="181" t="s">
        <v>206</v>
      </c>
      <c r="G68" s="213"/>
      <c r="H68" s="217">
        <v>0</v>
      </c>
      <c r="I68" s="215"/>
      <c r="J68" s="217">
        <v>0</v>
      </c>
      <c r="K68" s="215"/>
      <c r="L68" s="217">
        <v>0</v>
      </c>
      <c r="M68" s="215"/>
      <c r="N68" s="219">
        <v>8009.09</v>
      </c>
    </row>
    <row r="69" spans="1:14" x14ac:dyDescent="0.25">
      <c r="A69" s="137" t="s">
        <v>37</v>
      </c>
      <c r="B69" s="136" t="s">
        <v>36</v>
      </c>
      <c r="C69" s="178"/>
      <c r="D69" s="178"/>
      <c r="E69" s="178"/>
      <c r="F69" s="182"/>
      <c r="G69" s="64"/>
      <c r="H69" s="66"/>
      <c r="I69" s="66"/>
      <c r="J69" s="66"/>
      <c r="K69" s="66"/>
      <c r="L69" s="66"/>
      <c r="M69" s="66"/>
      <c r="N69" s="68"/>
    </row>
    <row r="70" spans="1:14" x14ac:dyDescent="0.25">
      <c r="A70" s="137" t="s">
        <v>38</v>
      </c>
      <c r="B70" s="136" t="s">
        <v>2</v>
      </c>
      <c r="C70" s="189"/>
      <c r="D70" s="189"/>
      <c r="E70" s="189"/>
      <c r="F70" s="191"/>
      <c r="G70" s="64">
        <v>6179.94</v>
      </c>
      <c r="H70" s="66">
        <v>0</v>
      </c>
      <c r="I70" s="66">
        <v>18490.38</v>
      </c>
      <c r="J70" s="66">
        <v>0</v>
      </c>
      <c r="K70" s="66">
        <v>40731.519999999997</v>
      </c>
      <c r="L70" s="66">
        <v>0</v>
      </c>
      <c r="M70" s="66">
        <v>44556.27</v>
      </c>
      <c r="N70" s="68">
        <v>20098.02</v>
      </c>
    </row>
    <row r="71" spans="1:14" ht="38.25" x14ac:dyDescent="0.25">
      <c r="A71" s="137"/>
      <c r="B71" s="176"/>
      <c r="C71" s="179" t="s">
        <v>274</v>
      </c>
      <c r="D71" s="179" t="s">
        <v>275</v>
      </c>
      <c r="E71" s="179" t="s">
        <v>276</v>
      </c>
      <c r="F71" s="183" t="s">
        <v>206</v>
      </c>
      <c r="G71" s="64"/>
      <c r="H71" s="66">
        <v>0</v>
      </c>
      <c r="I71" s="66"/>
      <c r="J71" s="66">
        <v>0</v>
      </c>
      <c r="K71" s="66"/>
      <c r="L71" s="66">
        <v>0</v>
      </c>
      <c r="M71" s="66"/>
      <c r="N71" s="68">
        <v>20098.02</v>
      </c>
    </row>
    <row r="72" spans="1:14" x14ac:dyDescent="0.25">
      <c r="A72" s="140" t="s">
        <v>31</v>
      </c>
      <c r="B72" s="142" t="s">
        <v>118</v>
      </c>
      <c r="C72" s="178"/>
      <c r="D72" s="178"/>
      <c r="E72" s="178"/>
      <c r="F72" s="182"/>
      <c r="G72" s="61">
        <f t="shared" ref="G72:N72" si="3">+G70+G69+G66+G55+G54</f>
        <v>6179.94</v>
      </c>
      <c r="H72" s="62">
        <f t="shared" si="3"/>
        <v>0</v>
      </c>
      <c r="I72" s="62">
        <f t="shared" si="3"/>
        <v>107330.18000000001</v>
      </c>
      <c r="J72" s="62">
        <f t="shared" si="3"/>
        <v>0</v>
      </c>
      <c r="K72" s="62">
        <f t="shared" si="3"/>
        <v>192261.16999999998</v>
      </c>
      <c r="L72" s="62">
        <f t="shared" si="3"/>
        <v>0</v>
      </c>
      <c r="M72" s="62">
        <f t="shared" si="3"/>
        <v>274905.67</v>
      </c>
      <c r="N72" s="63">
        <f t="shared" si="3"/>
        <v>792683.04</v>
      </c>
    </row>
    <row r="73" spans="1:14" x14ac:dyDescent="0.25">
      <c r="A73" s="137" t="s">
        <v>41</v>
      </c>
      <c r="B73" s="136" t="s">
        <v>40</v>
      </c>
      <c r="C73" s="138"/>
      <c r="D73" s="138"/>
      <c r="E73" s="138"/>
      <c r="F73" s="139"/>
      <c r="G73" s="69"/>
      <c r="H73" s="71"/>
      <c r="I73" s="71"/>
      <c r="J73" s="71"/>
      <c r="K73" s="71"/>
      <c r="L73" s="71"/>
      <c r="M73" s="71"/>
      <c r="N73" s="73"/>
    </row>
    <row r="74" spans="1:14" x14ac:dyDescent="0.25">
      <c r="A74" s="137" t="s">
        <v>43</v>
      </c>
      <c r="B74" s="136" t="s">
        <v>42</v>
      </c>
      <c r="C74" s="138"/>
      <c r="D74" s="138"/>
      <c r="E74" s="138"/>
      <c r="F74" s="139"/>
      <c r="G74" s="69"/>
      <c r="H74" s="71"/>
      <c r="I74" s="71"/>
      <c r="J74" s="71"/>
      <c r="K74" s="71"/>
      <c r="L74" s="71"/>
      <c r="M74" s="71"/>
      <c r="N74" s="73"/>
    </row>
    <row r="75" spans="1:14" x14ac:dyDescent="0.25">
      <c r="A75" s="137" t="s">
        <v>45</v>
      </c>
      <c r="B75" s="136" t="s">
        <v>44</v>
      </c>
      <c r="C75" s="138"/>
      <c r="D75" s="138"/>
      <c r="E75" s="138"/>
      <c r="F75" s="139"/>
      <c r="G75" s="69"/>
      <c r="H75" s="71"/>
      <c r="I75" s="71"/>
      <c r="J75" s="71"/>
      <c r="K75" s="71"/>
      <c r="L75" s="71"/>
      <c r="M75" s="71"/>
      <c r="N75" s="73"/>
    </row>
    <row r="76" spans="1:14" x14ac:dyDescent="0.25">
      <c r="A76" s="137" t="s">
        <v>47</v>
      </c>
      <c r="B76" s="136" t="s">
        <v>46</v>
      </c>
      <c r="C76" s="138"/>
      <c r="D76" s="138"/>
      <c r="E76" s="138"/>
      <c r="F76" s="139"/>
      <c r="G76" s="69"/>
      <c r="H76" s="71"/>
      <c r="I76" s="71"/>
      <c r="J76" s="71"/>
      <c r="K76" s="71"/>
      <c r="L76" s="71"/>
      <c r="M76" s="71"/>
      <c r="N76" s="73"/>
    </row>
    <row r="77" spans="1:14" x14ac:dyDescent="0.25">
      <c r="A77" s="140" t="s">
        <v>39</v>
      </c>
      <c r="B77" s="141" t="s">
        <v>117</v>
      </c>
      <c r="C77" s="138"/>
      <c r="D77" s="138"/>
      <c r="E77" s="138"/>
      <c r="F77" s="139"/>
      <c r="G77" s="61">
        <f t="shared" ref="G77:N77" si="4">+G76+G75+G74+G73</f>
        <v>0</v>
      </c>
      <c r="H77" s="62">
        <f t="shared" si="4"/>
        <v>0</v>
      </c>
      <c r="I77" s="62">
        <f t="shared" si="4"/>
        <v>0</v>
      </c>
      <c r="J77" s="62">
        <f t="shared" si="4"/>
        <v>0</v>
      </c>
      <c r="K77" s="62">
        <f t="shared" si="4"/>
        <v>0</v>
      </c>
      <c r="L77" s="62">
        <f t="shared" si="4"/>
        <v>0</v>
      </c>
      <c r="M77" s="62">
        <f t="shared" si="4"/>
        <v>0</v>
      </c>
      <c r="N77" s="63">
        <f t="shared" si="4"/>
        <v>0</v>
      </c>
    </row>
    <row r="78" spans="1:14" x14ac:dyDescent="0.25">
      <c r="A78" s="137" t="s">
        <v>50</v>
      </c>
      <c r="B78" s="136" t="s">
        <v>49</v>
      </c>
      <c r="C78" s="138"/>
      <c r="D78" s="138"/>
      <c r="E78" s="138"/>
      <c r="F78" s="139"/>
      <c r="G78" s="69"/>
      <c r="H78" s="71"/>
      <c r="I78" s="71"/>
      <c r="J78" s="71"/>
      <c r="K78" s="71"/>
      <c r="L78" s="71"/>
      <c r="M78" s="71"/>
      <c r="N78" s="73"/>
    </row>
    <row r="79" spans="1:14" x14ac:dyDescent="0.25">
      <c r="A79" s="137" t="s">
        <v>52</v>
      </c>
      <c r="B79" s="136" t="s">
        <v>51</v>
      </c>
      <c r="C79" s="138"/>
      <c r="D79" s="138"/>
      <c r="E79" s="138"/>
      <c r="F79" s="139"/>
      <c r="G79" s="69"/>
      <c r="H79" s="71"/>
      <c r="I79" s="71"/>
      <c r="J79" s="71"/>
      <c r="K79" s="71"/>
      <c r="L79" s="71"/>
      <c r="M79" s="71"/>
      <c r="N79" s="73"/>
    </row>
    <row r="80" spans="1:14" x14ac:dyDescent="0.25">
      <c r="A80" s="137" t="s">
        <v>54</v>
      </c>
      <c r="B80" s="136" t="s">
        <v>53</v>
      </c>
      <c r="C80" s="138"/>
      <c r="D80" s="138"/>
      <c r="E80" s="138"/>
      <c r="F80" s="139"/>
      <c r="G80" s="69"/>
      <c r="H80" s="71"/>
      <c r="I80" s="71"/>
      <c r="J80" s="71"/>
      <c r="K80" s="71"/>
      <c r="L80" s="71"/>
      <c r="M80" s="71"/>
      <c r="N80" s="73"/>
    </row>
    <row r="81" spans="1:14" x14ac:dyDescent="0.25">
      <c r="A81" s="137" t="s">
        <v>56</v>
      </c>
      <c r="B81" s="136" t="s">
        <v>55</v>
      </c>
      <c r="C81" s="138"/>
      <c r="D81" s="138"/>
      <c r="E81" s="138"/>
      <c r="F81" s="139"/>
      <c r="G81" s="69"/>
      <c r="H81" s="71"/>
      <c r="I81" s="71"/>
      <c r="J81" s="71"/>
      <c r="K81" s="71"/>
      <c r="L81" s="71"/>
      <c r="M81" s="71"/>
      <c r="N81" s="73"/>
    </row>
    <row r="82" spans="1:14" x14ac:dyDescent="0.25">
      <c r="A82" s="140" t="s">
        <v>48</v>
      </c>
      <c r="B82" s="142" t="s">
        <v>116</v>
      </c>
      <c r="C82" s="138"/>
      <c r="D82" s="138"/>
      <c r="E82" s="138"/>
      <c r="F82" s="139"/>
      <c r="G82" s="61">
        <f t="shared" ref="G82:N82" si="5">+G81+G80+G79+G78</f>
        <v>0</v>
      </c>
      <c r="H82" s="62">
        <f t="shared" si="5"/>
        <v>0</v>
      </c>
      <c r="I82" s="62">
        <f t="shared" si="5"/>
        <v>0</v>
      </c>
      <c r="J82" s="62">
        <f t="shared" si="5"/>
        <v>0</v>
      </c>
      <c r="K82" s="62">
        <f t="shared" si="5"/>
        <v>0</v>
      </c>
      <c r="L82" s="62">
        <f t="shared" si="5"/>
        <v>0</v>
      </c>
      <c r="M82" s="62">
        <f t="shared" si="5"/>
        <v>0</v>
      </c>
      <c r="N82" s="63">
        <f t="shared" si="5"/>
        <v>0</v>
      </c>
    </row>
    <row r="83" spans="1:14" x14ac:dyDescent="0.25">
      <c r="A83" s="137" t="s">
        <v>59</v>
      </c>
      <c r="B83" s="136" t="s">
        <v>58</v>
      </c>
      <c r="C83" s="189"/>
      <c r="D83" s="189"/>
      <c r="E83" s="189"/>
      <c r="F83" s="191"/>
      <c r="G83" s="69">
        <v>22704.49</v>
      </c>
      <c r="H83" s="71">
        <f>SUM(H84:H89)</f>
        <v>34695.42</v>
      </c>
      <c r="I83" s="71">
        <v>52102.36</v>
      </c>
      <c r="J83" s="71">
        <f>SUM(J84:J89)</f>
        <v>75907.06</v>
      </c>
      <c r="K83" s="71">
        <v>79434.929999999993</v>
      </c>
      <c r="L83" s="71">
        <f>SUM(L84:L89)</f>
        <v>113819.10999999999</v>
      </c>
      <c r="M83" s="71">
        <v>110312.66</v>
      </c>
      <c r="N83" s="73">
        <f>SUM(N84:N89)</f>
        <v>153687.14000000001</v>
      </c>
    </row>
    <row r="84" spans="1:14" ht="38.25" x14ac:dyDescent="0.25">
      <c r="A84" s="137"/>
      <c r="B84" s="176"/>
      <c r="C84" s="190" t="s">
        <v>277</v>
      </c>
      <c r="D84" s="190" t="s">
        <v>278</v>
      </c>
      <c r="E84" s="190" t="s">
        <v>279</v>
      </c>
      <c r="F84" s="192" t="s">
        <v>280</v>
      </c>
      <c r="G84" s="214"/>
      <c r="H84" s="221">
        <v>5154.96</v>
      </c>
      <c r="I84" s="216"/>
      <c r="J84" s="221">
        <v>10309.92</v>
      </c>
      <c r="K84" s="216"/>
      <c r="L84" s="221">
        <v>15464.88</v>
      </c>
      <c r="M84" s="216"/>
      <c r="N84" s="222">
        <v>22338.17</v>
      </c>
    </row>
    <row r="85" spans="1:14" ht="25.5" x14ac:dyDescent="0.25">
      <c r="A85" s="137"/>
      <c r="B85" s="176"/>
      <c r="C85" s="197" t="s">
        <v>281</v>
      </c>
      <c r="D85" s="197" t="s">
        <v>282</v>
      </c>
      <c r="E85" s="197" t="s">
        <v>283</v>
      </c>
      <c r="F85" s="198" t="s">
        <v>191</v>
      </c>
      <c r="G85" s="223"/>
      <c r="H85" s="224">
        <v>3210.61</v>
      </c>
      <c r="I85" s="225"/>
      <c r="J85" s="224">
        <v>8900.35</v>
      </c>
      <c r="K85" s="225"/>
      <c r="L85" s="224">
        <v>11788.71</v>
      </c>
      <c r="M85" s="225"/>
      <c r="N85" s="226">
        <v>19769.77</v>
      </c>
    </row>
    <row r="86" spans="1:14" ht="38.25" x14ac:dyDescent="0.25">
      <c r="A86" s="137"/>
      <c r="B86" s="176"/>
      <c r="C86" s="197" t="s">
        <v>284</v>
      </c>
      <c r="D86" s="197" t="s">
        <v>285</v>
      </c>
      <c r="E86" s="197" t="s">
        <v>286</v>
      </c>
      <c r="F86" s="198" t="s">
        <v>280</v>
      </c>
      <c r="G86" s="223"/>
      <c r="H86" s="224">
        <v>7605.39</v>
      </c>
      <c r="I86" s="225"/>
      <c r="J86" s="224">
        <v>15210.78</v>
      </c>
      <c r="K86" s="225"/>
      <c r="L86" s="224">
        <v>22816.17</v>
      </c>
      <c r="M86" s="225"/>
      <c r="N86" s="226">
        <v>32956.71</v>
      </c>
    </row>
    <row r="87" spans="1:14" ht="25.5" x14ac:dyDescent="0.25">
      <c r="A87" s="137"/>
      <c r="B87" s="176"/>
      <c r="C87" s="197" t="s">
        <v>287</v>
      </c>
      <c r="D87" s="197" t="s">
        <v>288</v>
      </c>
      <c r="E87" s="197" t="s">
        <v>289</v>
      </c>
      <c r="F87" s="198" t="s">
        <v>191</v>
      </c>
      <c r="G87" s="223"/>
      <c r="H87" s="224">
        <v>258.88</v>
      </c>
      <c r="I87" s="225"/>
      <c r="J87" s="224">
        <v>517.76</v>
      </c>
      <c r="K87" s="225"/>
      <c r="L87" s="224">
        <v>776.64</v>
      </c>
      <c r="M87" s="225"/>
      <c r="N87" s="226">
        <v>1035.5</v>
      </c>
    </row>
    <row r="88" spans="1:14" ht="38.25" x14ac:dyDescent="0.25">
      <c r="A88" s="137"/>
      <c r="B88" s="176"/>
      <c r="C88" s="197" t="s">
        <v>290</v>
      </c>
      <c r="D88" s="197" t="s">
        <v>291</v>
      </c>
      <c r="E88" s="197" t="s">
        <v>292</v>
      </c>
      <c r="F88" s="198" t="s">
        <v>191</v>
      </c>
      <c r="G88" s="223"/>
      <c r="H88" s="224">
        <v>2100</v>
      </c>
      <c r="I88" s="225"/>
      <c r="J88" s="224">
        <v>2100</v>
      </c>
      <c r="K88" s="225"/>
      <c r="L88" s="224">
        <v>2100</v>
      </c>
      <c r="M88" s="225"/>
      <c r="N88" s="226">
        <v>2100</v>
      </c>
    </row>
    <row r="89" spans="1:14" ht="25.5" x14ac:dyDescent="0.25">
      <c r="A89" s="137"/>
      <c r="B89" s="176"/>
      <c r="C89" s="177" t="s">
        <v>293</v>
      </c>
      <c r="D89" s="177" t="s">
        <v>294</v>
      </c>
      <c r="E89" s="177" t="s">
        <v>295</v>
      </c>
      <c r="F89" s="181" t="s">
        <v>191</v>
      </c>
      <c r="G89" s="213"/>
      <c r="H89" s="217">
        <v>16365.58</v>
      </c>
      <c r="I89" s="215"/>
      <c r="J89" s="217">
        <v>38868.25</v>
      </c>
      <c r="K89" s="215"/>
      <c r="L89" s="217">
        <v>60872.71</v>
      </c>
      <c r="M89" s="215"/>
      <c r="N89" s="219">
        <v>75486.990000000005</v>
      </c>
    </row>
    <row r="90" spans="1:14" x14ac:dyDescent="0.25">
      <c r="A90" s="137" t="s">
        <v>61</v>
      </c>
      <c r="B90" s="136" t="s">
        <v>60</v>
      </c>
      <c r="C90" s="179"/>
      <c r="D90" s="179"/>
      <c r="E90" s="179"/>
      <c r="F90" s="183"/>
      <c r="G90" s="69">
        <v>251.45</v>
      </c>
      <c r="H90" s="71">
        <f>SUM(H91:H94)</f>
        <v>1890.42</v>
      </c>
      <c r="I90" s="71">
        <v>436.14</v>
      </c>
      <c r="J90" s="71">
        <f>SUM(J91:J94)</f>
        <v>3541.12</v>
      </c>
      <c r="K90" s="71">
        <v>13022.61</v>
      </c>
      <c r="L90" s="71">
        <f>SUM(L91:L94)</f>
        <v>22688.81</v>
      </c>
      <c r="M90" s="71">
        <v>13190.51</v>
      </c>
      <c r="N90" s="73">
        <f>SUM(N91:N94)</f>
        <v>25976.82</v>
      </c>
    </row>
    <row r="91" spans="1:14" ht="25.5" x14ac:dyDescent="0.25">
      <c r="A91" s="137"/>
      <c r="B91" s="176"/>
      <c r="C91" s="190" t="s">
        <v>296</v>
      </c>
      <c r="D91" s="190" t="s">
        <v>297</v>
      </c>
      <c r="E91" s="190" t="s">
        <v>298</v>
      </c>
      <c r="F91" s="192" t="s">
        <v>214</v>
      </c>
      <c r="G91" s="214"/>
      <c r="H91" s="221">
        <v>1375</v>
      </c>
      <c r="I91" s="216"/>
      <c r="J91" s="221">
        <v>2750</v>
      </c>
      <c r="K91" s="216"/>
      <c r="L91" s="221">
        <v>4125</v>
      </c>
      <c r="M91" s="216"/>
      <c r="N91" s="222">
        <v>5500</v>
      </c>
    </row>
    <row r="92" spans="1:14" ht="25.5" x14ac:dyDescent="0.25">
      <c r="A92" s="137"/>
      <c r="B92" s="176"/>
      <c r="C92" s="197" t="s">
        <v>299</v>
      </c>
      <c r="D92" s="197" t="s">
        <v>300</v>
      </c>
      <c r="E92" s="197" t="s">
        <v>301</v>
      </c>
      <c r="F92" s="198" t="s">
        <v>191</v>
      </c>
      <c r="G92" s="223"/>
      <c r="H92" s="224">
        <v>0</v>
      </c>
      <c r="I92" s="225"/>
      <c r="J92" s="224">
        <v>0</v>
      </c>
      <c r="K92" s="225"/>
      <c r="L92" s="224">
        <v>13440.59</v>
      </c>
      <c r="M92" s="225"/>
      <c r="N92" s="226">
        <v>13440.59</v>
      </c>
    </row>
    <row r="93" spans="1:14" ht="25.5" x14ac:dyDescent="0.25">
      <c r="A93" s="137"/>
      <c r="B93" s="176"/>
      <c r="C93" s="197" t="s">
        <v>302</v>
      </c>
      <c r="D93" s="197" t="s">
        <v>297</v>
      </c>
      <c r="E93" s="197" t="s">
        <v>298</v>
      </c>
      <c r="F93" s="198" t="s">
        <v>191</v>
      </c>
      <c r="G93" s="223"/>
      <c r="H93" s="224">
        <v>0</v>
      </c>
      <c r="I93" s="225"/>
      <c r="J93" s="224">
        <v>0</v>
      </c>
      <c r="K93" s="225"/>
      <c r="L93" s="224">
        <v>0</v>
      </c>
      <c r="M93" s="225"/>
      <c r="N93" s="226">
        <v>1500</v>
      </c>
    </row>
    <row r="94" spans="1:14" ht="25.5" x14ac:dyDescent="0.25">
      <c r="A94" s="137"/>
      <c r="B94" s="176"/>
      <c r="C94" s="177" t="s">
        <v>303</v>
      </c>
      <c r="D94" s="177" t="s">
        <v>300</v>
      </c>
      <c r="E94" s="177" t="s">
        <v>301</v>
      </c>
      <c r="F94" s="181" t="s">
        <v>191</v>
      </c>
      <c r="G94" s="213"/>
      <c r="H94" s="217">
        <v>515.41999999999996</v>
      </c>
      <c r="I94" s="215"/>
      <c r="J94" s="217">
        <v>791.12</v>
      </c>
      <c r="K94" s="215"/>
      <c r="L94" s="217">
        <v>5123.22</v>
      </c>
      <c r="M94" s="215"/>
      <c r="N94" s="219">
        <v>5536.23</v>
      </c>
    </row>
    <row r="95" spans="1:14" x14ac:dyDescent="0.25">
      <c r="A95" s="140" t="s">
        <v>57</v>
      </c>
      <c r="B95" s="141" t="s">
        <v>115</v>
      </c>
      <c r="C95" s="227"/>
      <c r="D95" s="227"/>
      <c r="E95" s="227"/>
      <c r="F95" s="228"/>
      <c r="G95" s="144">
        <f t="shared" ref="G95:N95" si="6">+G90+G83</f>
        <v>22955.940000000002</v>
      </c>
      <c r="H95" s="145">
        <f t="shared" si="6"/>
        <v>36585.839999999997</v>
      </c>
      <c r="I95" s="145">
        <f t="shared" si="6"/>
        <v>52538.5</v>
      </c>
      <c r="J95" s="145">
        <f t="shared" si="6"/>
        <v>79448.179999999993</v>
      </c>
      <c r="K95" s="145">
        <f t="shared" si="6"/>
        <v>92457.54</v>
      </c>
      <c r="L95" s="145">
        <f t="shared" si="6"/>
        <v>136507.91999999998</v>
      </c>
      <c r="M95" s="145">
        <f t="shared" si="6"/>
        <v>123503.17</v>
      </c>
      <c r="N95" s="146">
        <f t="shared" si="6"/>
        <v>179663.96000000002</v>
      </c>
    </row>
    <row r="96" spans="1:14" ht="17.25" x14ac:dyDescent="0.25">
      <c r="A96" s="147" t="s">
        <v>121</v>
      </c>
      <c r="B96" s="37" t="s">
        <v>144</v>
      </c>
      <c r="C96" s="37"/>
      <c r="D96" s="37"/>
      <c r="E96" s="37"/>
      <c r="F96" s="37"/>
      <c r="G96" s="79"/>
      <c r="H96" s="80">
        <v>0</v>
      </c>
      <c r="I96" s="80"/>
      <c r="J96" s="80">
        <v>0</v>
      </c>
      <c r="K96" s="81"/>
      <c r="L96" s="81">
        <v>0</v>
      </c>
      <c r="M96" s="81"/>
      <c r="N96" s="82">
        <v>0</v>
      </c>
    </row>
    <row r="97" spans="1:14" s="23" customFormat="1" x14ac:dyDescent="0.25">
      <c r="A97" s="254" t="s">
        <v>155</v>
      </c>
      <c r="B97" s="255"/>
      <c r="C97" s="127"/>
      <c r="D97" s="127"/>
      <c r="E97" s="127"/>
      <c r="F97" s="127"/>
      <c r="G97" s="83">
        <f t="shared" ref="G97:N97" si="7">+G96+G95+G82+G77+G72+G53+G34+G26</f>
        <v>97109.43</v>
      </c>
      <c r="H97" s="84">
        <f t="shared" si="7"/>
        <v>155866.64000000001</v>
      </c>
      <c r="I97" s="84">
        <f t="shared" si="7"/>
        <v>352092.47</v>
      </c>
      <c r="J97" s="84">
        <f t="shared" si="7"/>
        <v>331319.27999999997</v>
      </c>
      <c r="K97" s="84">
        <f t="shared" si="7"/>
        <v>546285.78</v>
      </c>
      <c r="L97" s="84">
        <f t="shared" si="7"/>
        <v>463600.52</v>
      </c>
      <c r="M97" s="84">
        <f t="shared" si="7"/>
        <v>793569.55</v>
      </c>
      <c r="N97" s="85">
        <f t="shared" si="7"/>
        <v>1477539.8199999998</v>
      </c>
    </row>
    <row r="98" spans="1:14" x14ac:dyDescent="0.25">
      <c r="A98" s="260" t="s">
        <v>160</v>
      </c>
      <c r="B98" s="261"/>
      <c r="C98" s="128"/>
      <c r="D98" s="128"/>
      <c r="E98" s="128"/>
      <c r="F98" s="128"/>
      <c r="G98" s="2"/>
      <c r="H98" s="86">
        <v>0</v>
      </c>
      <c r="I98" s="3"/>
      <c r="J98" s="86">
        <v>0</v>
      </c>
      <c r="K98" s="3"/>
      <c r="L98" s="86">
        <v>0</v>
      </c>
      <c r="M98" s="3"/>
      <c r="N98" s="88">
        <v>0</v>
      </c>
    </row>
    <row r="99" spans="1:14" x14ac:dyDescent="0.25">
      <c r="A99" s="254" t="s">
        <v>133</v>
      </c>
      <c r="B99" s="255"/>
      <c r="C99" s="127"/>
      <c r="D99" s="127"/>
      <c r="E99" s="127"/>
      <c r="F99" s="127"/>
      <c r="G99" s="83">
        <f>+G97+G14</f>
        <v>408449.27</v>
      </c>
      <c r="H99" s="84">
        <f>+H97+H14</f>
        <v>394923.21</v>
      </c>
      <c r="I99" s="84">
        <f>+I97+G14</f>
        <v>663432.31000000006</v>
      </c>
      <c r="J99" s="84">
        <f>+J97+H14</f>
        <v>570375.85</v>
      </c>
      <c r="K99" s="84">
        <f>+K97+G14</f>
        <v>857625.62000000011</v>
      </c>
      <c r="L99" s="84">
        <f>+L97+H14</f>
        <v>702657.09000000008</v>
      </c>
      <c r="M99" s="84">
        <f>+M97+G14</f>
        <v>1104909.3900000001</v>
      </c>
      <c r="N99" s="85">
        <f>+N97+H14</f>
        <v>1716596.39</v>
      </c>
    </row>
    <row r="100" spans="1:14" x14ac:dyDescent="0.25">
      <c r="A100" s="260" t="s">
        <v>161</v>
      </c>
      <c r="B100" s="261"/>
      <c r="C100" s="128"/>
      <c r="D100" s="128"/>
      <c r="E100" s="128"/>
      <c r="F100" s="128"/>
      <c r="G100" s="2"/>
      <c r="H100" s="87">
        <f>+H98+$H15</f>
        <v>1828.82</v>
      </c>
      <c r="I100" s="3"/>
      <c r="J100" s="87">
        <f>+J98+$H15</f>
        <v>1828.82</v>
      </c>
      <c r="K100" s="3"/>
      <c r="L100" s="87">
        <f>+L98+$H15</f>
        <v>1828.82</v>
      </c>
      <c r="M100" s="3"/>
      <c r="N100" s="87">
        <f>+N98+$H15</f>
        <v>1828.82</v>
      </c>
    </row>
    <row r="101" spans="1:14" ht="18.95" customHeight="1" x14ac:dyDescent="0.25">
      <c r="B101" s="39"/>
      <c r="C101" s="39"/>
      <c r="D101" s="39"/>
      <c r="E101" s="39"/>
      <c r="F101" s="39"/>
      <c r="G101" s="38"/>
      <c r="H101" s="38"/>
      <c r="I101" s="38"/>
      <c r="J101" s="38"/>
      <c r="K101" s="38"/>
      <c r="L101" s="38"/>
      <c r="M101" s="38"/>
      <c r="N101" s="38"/>
    </row>
    <row r="102" spans="1:14" ht="21" customHeight="1" x14ac:dyDescent="0.25">
      <c r="A102" s="251" t="s">
        <v>130</v>
      </c>
      <c r="B102" s="256" t="s">
        <v>131</v>
      </c>
      <c r="C102" s="256" t="s">
        <v>169</v>
      </c>
      <c r="D102" s="256" t="s">
        <v>170</v>
      </c>
      <c r="E102" s="256" t="s">
        <v>171</v>
      </c>
      <c r="F102" s="251" t="s">
        <v>172</v>
      </c>
      <c r="G102" s="249" t="s">
        <v>122</v>
      </c>
      <c r="H102" s="249"/>
      <c r="I102" s="249"/>
      <c r="J102" s="249"/>
      <c r="K102" s="249"/>
      <c r="L102" s="249"/>
      <c r="M102" s="249"/>
      <c r="N102" s="250"/>
    </row>
    <row r="103" spans="1:14" ht="33" customHeight="1" x14ac:dyDescent="0.25">
      <c r="A103" s="278"/>
      <c r="B103" s="252"/>
      <c r="C103" s="252"/>
      <c r="D103" s="252"/>
      <c r="E103" s="252"/>
      <c r="F103" s="252"/>
      <c r="G103" s="276" t="s">
        <v>177</v>
      </c>
      <c r="H103" s="277"/>
      <c r="I103" s="270" t="s">
        <v>178</v>
      </c>
      <c r="J103" s="271"/>
      <c r="K103" s="272" t="s">
        <v>179</v>
      </c>
      <c r="L103" s="271"/>
      <c r="M103" s="272" t="s">
        <v>180</v>
      </c>
      <c r="N103" s="273"/>
    </row>
    <row r="104" spans="1:14" ht="37.5" customHeight="1" x14ac:dyDescent="0.25">
      <c r="A104" s="279"/>
      <c r="B104" s="257"/>
      <c r="C104" s="257"/>
      <c r="D104" s="257"/>
      <c r="E104" s="257"/>
      <c r="F104" s="253"/>
      <c r="G104" s="15" t="s">
        <v>143</v>
      </c>
      <c r="H104" s="14" t="s">
        <v>156</v>
      </c>
      <c r="I104" s="15" t="s">
        <v>143</v>
      </c>
      <c r="J104" s="14" t="s">
        <v>156</v>
      </c>
      <c r="K104" s="15" t="s">
        <v>143</v>
      </c>
      <c r="L104" s="14" t="s">
        <v>156</v>
      </c>
      <c r="M104" s="15" t="s">
        <v>143</v>
      </c>
      <c r="N104" s="16" t="s">
        <v>4</v>
      </c>
    </row>
    <row r="105" spans="1:14" x14ac:dyDescent="0.25">
      <c r="A105" s="137" t="s">
        <v>64</v>
      </c>
      <c r="B105" s="136" t="s">
        <v>63</v>
      </c>
      <c r="C105" s="180"/>
      <c r="D105" s="180"/>
      <c r="E105" s="180"/>
      <c r="F105" s="230"/>
      <c r="G105" s="148">
        <v>25292.7</v>
      </c>
      <c r="H105" s="149">
        <f>SUM(H106:H113)</f>
        <v>24394.23</v>
      </c>
      <c r="I105" s="149">
        <v>48085.15</v>
      </c>
      <c r="J105" s="149">
        <f>SUM(J106:J113)</f>
        <v>48788.46</v>
      </c>
      <c r="K105" s="149">
        <v>72437.78</v>
      </c>
      <c r="L105" s="149">
        <f>SUM(L106:L113)</f>
        <v>73182.689999999988</v>
      </c>
      <c r="M105" s="149">
        <v>108570.07</v>
      </c>
      <c r="N105" s="150">
        <f>SUM(N106:N113)</f>
        <v>105500</v>
      </c>
    </row>
    <row r="106" spans="1:14" ht="38.25" x14ac:dyDescent="0.25">
      <c r="A106" s="137"/>
      <c r="B106" s="176"/>
      <c r="C106" s="190" t="s">
        <v>304</v>
      </c>
      <c r="D106" s="190" t="s">
        <v>305</v>
      </c>
      <c r="E106" s="190" t="s">
        <v>241</v>
      </c>
      <c r="F106" s="192" t="s">
        <v>280</v>
      </c>
      <c r="G106" s="214"/>
      <c r="H106" s="221">
        <v>12000</v>
      </c>
      <c r="I106" s="216"/>
      <c r="J106" s="221">
        <v>24000</v>
      </c>
      <c r="K106" s="216"/>
      <c r="L106" s="221">
        <v>36000</v>
      </c>
      <c r="M106" s="216"/>
      <c r="N106" s="222">
        <v>52000</v>
      </c>
    </row>
    <row r="107" spans="1:14" ht="25.5" x14ac:dyDescent="0.25">
      <c r="A107" s="137"/>
      <c r="B107" s="176"/>
      <c r="C107" s="197" t="s">
        <v>306</v>
      </c>
      <c r="D107" s="197" t="s">
        <v>307</v>
      </c>
      <c r="E107" s="197" t="s">
        <v>308</v>
      </c>
      <c r="F107" s="198" t="s">
        <v>280</v>
      </c>
      <c r="G107" s="223"/>
      <c r="H107" s="224">
        <v>3346.15</v>
      </c>
      <c r="I107" s="225"/>
      <c r="J107" s="224">
        <v>6692.3</v>
      </c>
      <c r="K107" s="225"/>
      <c r="L107" s="224">
        <v>10038.450000000001</v>
      </c>
      <c r="M107" s="225"/>
      <c r="N107" s="226">
        <v>14500</v>
      </c>
    </row>
    <row r="108" spans="1:14" ht="38.25" x14ac:dyDescent="0.25">
      <c r="A108" s="137"/>
      <c r="B108" s="176"/>
      <c r="C108" s="197" t="s">
        <v>309</v>
      </c>
      <c r="D108" s="197" t="s">
        <v>305</v>
      </c>
      <c r="E108" s="197" t="s">
        <v>310</v>
      </c>
      <c r="F108" s="198" t="s">
        <v>280</v>
      </c>
      <c r="G108" s="223"/>
      <c r="H108" s="224">
        <v>230.77</v>
      </c>
      <c r="I108" s="225"/>
      <c r="J108" s="224">
        <v>461.54</v>
      </c>
      <c r="K108" s="225"/>
      <c r="L108" s="224">
        <v>692.31</v>
      </c>
      <c r="M108" s="225"/>
      <c r="N108" s="226">
        <v>1000</v>
      </c>
    </row>
    <row r="109" spans="1:14" ht="51" x14ac:dyDescent="0.25">
      <c r="A109" s="137"/>
      <c r="B109" s="176"/>
      <c r="C109" s="197" t="s">
        <v>311</v>
      </c>
      <c r="D109" s="197" t="s">
        <v>305</v>
      </c>
      <c r="E109" s="197" t="s">
        <v>312</v>
      </c>
      <c r="F109" s="198" t="s">
        <v>280</v>
      </c>
      <c r="G109" s="223"/>
      <c r="H109" s="224">
        <v>923.08</v>
      </c>
      <c r="I109" s="225"/>
      <c r="J109" s="224">
        <v>1846.16</v>
      </c>
      <c r="K109" s="225"/>
      <c r="L109" s="224">
        <v>2769.24</v>
      </c>
      <c r="M109" s="225"/>
      <c r="N109" s="226">
        <v>4000</v>
      </c>
    </row>
    <row r="110" spans="1:14" ht="25.5" x14ac:dyDescent="0.25">
      <c r="A110" s="137"/>
      <c r="B110" s="176"/>
      <c r="C110" s="197" t="s">
        <v>313</v>
      </c>
      <c r="D110" s="197" t="s">
        <v>305</v>
      </c>
      <c r="E110" s="197" t="s">
        <v>314</v>
      </c>
      <c r="F110" s="198" t="s">
        <v>214</v>
      </c>
      <c r="G110" s="223"/>
      <c r="H110" s="224">
        <v>500</v>
      </c>
      <c r="I110" s="225"/>
      <c r="J110" s="224">
        <v>1000</v>
      </c>
      <c r="K110" s="225"/>
      <c r="L110" s="224">
        <v>1500</v>
      </c>
      <c r="M110" s="225"/>
      <c r="N110" s="226">
        <v>2000</v>
      </c>
    </row>
    <row r="111" spans="1:14" ht="38.25" x14ac:dyDescent="0.25">
      <c r="A111" s="137"/>
      <c r="B111" s="176"/>
      <c r="C111" s="197" t="s">
        <v>315</v>
      </c>
      <c r="D111" s="197" t="s">
        <v>307</v>
      </c>
      <c r="E111" s="197" t="s">
        <v>308</v>
      </c>
      <c r="F111" s="198" t="s">
        <v>214</v>
      </c>
      <c r="G111" s="223"/>
      <c r="H111" s="224">
        <v>125</v>
      </c>
      <c r="I111" s="225"/>
      <c r="J111" s="224">
        <v>250</v>
      </c>
      <c r="K111" s="225"/>
      <c r="L111" s="224">
        <v>375</v>
      </c>
      <c r="M111" s="225"/>
      <c r="N111" s="226">
        <v>500</v>
      </c>
    </row>
    <row r="112" spans="1:14" ht="38.25" x14ac:dyDescent="0.25">
      <c r="A112" s="137"/>
      <c r="B112" s="176"/>
      <c r="C112" s="197" t="s">
        <v>316</v>
      </c>
      <c r="D112" s="197" t="s">
        <v>305</v>
      </c>
      <c r="E112" s="197" t="s">
        <v>317</v>
      </c>
      <c r="F112" s="198" t="s">
        <v>280</v>
      </c>
      <c r="G112" s="223"/>
      <c r="H112" s="224">
        <v>5653.85</v>
      </c>
      <c r="I112" s="225"/>
      <c r="J112" s="224">
        <v>11307.7</v>
      </c>
      <c r="K112" s="225"/>
      <c r="L112" s="224">
        <v>16961.55</v>
      </c>
      <c r="M112" s="225"/>
      <c r="N112" s="226">
        <v>24500</v>
      </c>
    </row>
    <row r="113" spans="1:14" ht="25.5" x14ac:dyDescent="0.25">
      <c r="A113" s="137"/>
      <c r="B113" s="176"/>
      <c r="C113" s="177" t="s">
        <v>318</v>
      </c>
      <c r="D113" s="177" t="s">
        <v>307</v>
      </c>
      <c r="E113" s="177" t="s">
        <v>308</v>
      </c>
      <c r="F113" s="181" t="s">
        <v>280</v>
      </c>
      <c r="G113" s="213"/>
      <c r="H113" s="217">
        <v>1615.38</v>
      </c>
      <c r="I113" s="215"/>
      <c r="J113" s="217">
        <v>3230.76</v>
      </c>
      <c r="K113" s="215"/>
      <c r="L113" s="217">
        <v>4846.1400000000003</v>
      </c>
      <c r="M113" s="215"/>
      <c r="N113" s="219">
        <v>7000</v>
      </c>
    </row>
    <row r="114" spans="1:14" x14ac:dyDescent="0.25">
      <c r="A114" s="137" t="s">
        <v>66</v>
      </c>
      <c r="B114" s="136" t="s">
        <v>65</v>
      </c>
      <c r="C114" s="179"/>
      <c r="D114" s="179"/>
      <c r="E114" s="179"/>
      <c r="F114" s="231"/>
      <c r="G114" s="69">
        <v>2169.89</v>
      </c>
      <c r="H114" s="71">
        <f>SUM(H115:H118)</f>
        <v>2430.42</v>
      </c>
      <c r="I114" s="71">
        <v>4814.93</v>
      </c>
      <c r="J114" s="71">
        <f>SUM(J115:J118)</f>
        <v>5075.38</v>
      </c>
      <c r="K114" s="71">
        <v>8086.62</v>
      </c>
      <c r="L114" s="71">
        <f>SUM(L115:L118)</f>
        <v>7988.84</v>
      </c>
      <c r="M114" s="71">
        <v>12481.1</v>
      </c>
      <c r="N114" s="73">
        <f>SUM(N115:N118)</f>
        <v>11140</v>
      </c>
    </row>
    <row r="115" spans="1:14" ht="25.5" x14ac:dyDescent="0.25">
      <c r="A115" s="137"/>
      <c r="B115" s="176"/>
      <c r="C115" s="190" t="s">
        <v>319</v>
      </c>
      <c r="D115" s="190" t="s">
        <v>320</v>
      </c>
      <c r="E115" s="190" t="s">
        <v>321</v>
      </c>
      <c r="F115" s="192" t="s">
        <v>191</v>
      </c>
      <c r="G115" s="214"/>
      <c r="H115" s="221">
        <v>979.23</v>
      </c>
      <c r="I115" s="216"/>
      <c r="J115" s="221">
        <v>1334.8</v>
      </c>
      <c r="K115" s="216"/>
      <c r="L115" s="221">
        <v>2335.62</v>
      </c>
      <c r="M115" s="216"/>
      <c r="N115" s="222">
        <v>2840</v>
      </c>
    </row>
    <row r="116" spans="1:14" ht="25.5" x14ac:dyDescent="0.25">
      <c r="A116" s="137"/>
      <c r="B116" s="176"/>
      <c r="C116" s="197" t="s">
        <v>322</v>
      </c>
      <c r="D116" s="197" t="s">
        <v>320</v>
      </c>
      <c r="E116" s="197" t="s">
        <v>321</v>
      </c>
      <c r="F116" s="198" t="s">
        <v>191</v>
      </c>
      <c r="G116" s="223"/>
      <c r="H116" s="224">
        <v>876</v>
      </c>
      <c r="I116" s="225"/>
      <c r="J116" s="224">
        <v>2569.1999999999998</v>
      </c>
      <c r="K116" s="225"/>
      <c r="L116" s="224">
        <v>3911.4</v>
      </c>
      <c r="M116" s="225"/>
      <c r="N116" s="226">
        <v>6000</v>
      </c>
    </row>
    <row r="117" spans="1:14" ht="25.5" x14ac:dyDescent="0.25">
      <c r="A117" s="137"/>
      <c r="B117" s="176"/>
      <c r="C117" s="197" t="s">
        <v>323</v>
      </c>
      <c r="D117" s="197" t="s">
        <v>320</v>
      </c>
      <c r="E117" s="197" t="s">
        <v>321</v>
      </c>
      <c r="F117" s="198" t="s">
        <v>191</v>
      </c>
      <c r="G117" s="223"/>
      <c r="H117" s="224">
        <v>0</v>
      </c>
      <c r="I117" s="225"/>
      <c r="J117" s="224">
        <v>0</v>
      </c>
      <c r="K117" s="225"/>
      <c r="L117" s="224">
        <v>200</v>
      </c>
      <c r="M117" s="225"/>
      <c r="N117" s="226">
        <v>200</v>
      </c>
    </row>
    <row r="118" spans="1:14" ht="25.5" x14ac:dyDescent="0.25">
      <c r="A118" s="137"/>
      <c r="B118" s="176"/>
      <c r="C118" s="177" t="s">
        <v>324</v>
      </c>
      <c r="D118" s="177" t="s">
        <v>320</v>
      </c>
      <c r="E118" s="177" t="s">
        <v>321</v>
      </c>
      <c r="F118" s="181" t="s">
        <v>191</v>
      </c>
      <c r="G118" s="213"/>
      <c r="H118" s="217">
        <v>575.19000000000005</v>
      </c>
      <c r="I118" s="215"/>
      <c r="J118" s="217">
        <v>1171.3800000000001</v>
      </c>
      <c r="K118" s="215"/>
      <c r="L118" s="217">
        <v>1541.82</v>
      </c>
      <c r="M118" s="215"/>
      <c r="N118" s="219">
        <v>2100</v>
      </c>
    </row>
    <row r="119" spans="1:14" x14ac:dyDescent="0.25">
      <c r="A119" s="137" t="s">
        <v>68</v>
      </c>
      <c r="B119" s="136" t="s">
        <v>67</v>
      </c>
      <c r="C119" s="179"/>
      <c r="D119" s="179"/>
      <c r="E119" s="179"/>
      <c r="F119" s="231"/>
      <c r="G119" s="152">
        <v>46365.1</v>
      </c>
      <c r="H119" s="153">
        <f>SUM(H120:H154)</f>
        <v>48161.440000000002</v>
      </c>
      <c r="I119" s="153">
        <v>114416.28</v>
      </c>
      <c r="J119" s="153">
        <f>SUM(J120:J154)</f>
        <v>102919.59</v>
      </c>
      <c r="K119" s="153">
        <v>165899.54999999999</v>
      </c>
      <c r="L119" s="153">
        <f>SUM(L120:L154)</f>
        <v>145122.47</v>
      </c>
      <c r="M119" s="153">
        <v>258345.71</v>
      </c>
      <c r="N119" s="154">
        <f>SUM(N120:N154)</f>
        <v>194150</v>
      </c>
    </row>
    <row r="120" spans="1:14" ht="25.5" x14ac:dyDescent="0.25">
      <c r="A120" s="137"/>
      <c r="B120" s="176"/>
      <c r="C120" s="190" t="s">
        <v>325</v>
      </c>
      <c r="D120" s="190" t="s">
        <v>326</v>
      </c>
      <c r="E120" s="190" t="s">
        <v>327</v>
      </c>
      <c r="F120" s="192" t="s">
        <v>214</v>
      </c>
      <c r="G120" s="233"/>
      <c r="H120" s="240">
        <v>37.5</v>
      </c>
      <c r="I120" s="235"/>
      <c r="J120" s="240">
        <v>75</v>
      </c>
      <c r="K120" s="235"/>
      <c r="L120" s="240">
        <v>112.5</v>
      </c>
      <c r="M120" s="235"/>
      <c r="N120" s="241">
        <v>150</v>
      </c>
    </row>
    <row r="121" spans="1:14" ht="38.25" x14ac:dyDescent="0.25">
      <c r="A121" s="137"/>
      <c r="B121" s="176"/>
      <c r="C121" s="197" t="s">
        <v>328</v>
      </c>
      <c r="D121" s="197" t="s">
        <v>329</v>
      </c>
      <c r="E121" s="197" t="s">
        <v>330</v>
      </c>
      <c r="F121" s="198" t="s">
        <v>214</v>
      </c>
      <c r="G121" s="242"/>
      <c r="H121" s="243">
        <v>8300</v>
      </c>
      <c r="I121" s="244"/>
      <c r="J121" s="243">
        <v>16600</v>
      </c>
      <c r="K121" s="244"/>
      <c r="L121" s="243">
        <v>24900</v>
      </c>
      <c r="M121" s="244"/>
      <c r="N121" s="245">
        <v>33200</v>
      </c>
    </row>
    <row r="122" spans="1:14" ht="25.5" x14ac:dyDescent="0.25">
      <c r="A122" s="137"/>
      <c r="B122" s="176"/>
      <c r="C122" s="197" t="s">
        <v>331</v>
      </c>
      <c r="D122" s="197" t="s">
        <v>326</v>
      </c>
      <c r="E122" s="197" t="s">
        <v>241</v>
      </c>
      <c r="F122" s="198" t="s">
        <v>191</v>
      </c>
      <c r="G122" s="242"/>
      <c r="H122" s="243">
        <v>0</v>
      </c>
      <c r="I122" s="244"/>
      <c r="J122" s="243">
        <v>152.4</v>
      </c>
      <c r="K122" s="244"/>
      <c r="L122" s="243">
        <v>152.4</v>
      </c>
      <c r="M122" s="244"/>
      <c r="N122" s="245">
        <v>1500</v>
      </c>
    </row>
    <row r="123" spans="1:14" ht="25.5" x14ac:dyDescent="0.25">
      <c r="A123" s="137"/>
      <c r="B123" s="176"/>
      <c r="C123" s="197" t="s">
        <v>332</v>
      </c>
      <c r="D123" s="197" t="s">
        <v>333</v>
      </c>
      <c r="E123" s="197" t="s">
        <v>241</v>
      </c>
      <c r="F123" s="198" t="s">
        <v>191</v>
      </c>
      <c r="G123" s="242"/>
      <c r="H123" s="243">
        <v>1311.86</v>
      </c>
      <c r="I123" s="244"/>
      <c r="J123" s="243">
        <v>3601.92</v>
      </c>
      <c r="K123" s="244"/>
      <c r="L123" s="243">
        <v>5921.46</v>
      </c>
      <c r="M123" s="244"/>
      <c r="N123" s="245">
        <v>13400</v>
      </c>
    </row>
    <row r="124" spans="1:14" ht="25.5" x14ac:dyDescent="0.25">
      <c r="A124" s="137"/>
      <c r="B124" s="176"/>
      <c r="C124" s="197" t="s">
        <v>334</v>
      </c>
      <c r="D124" s="197" t="s">
        <v>335</v>
      </c>
      <c r="E124" s="197" t="s">
        <v>241</v>
      </c>
      <c r="F124" s="198" t="s">
        <v>191</v>
      </c>
      <c r="G124" s="242"/>
      <c r="H124" s="243">
        <v>5940</v>
      </c>
      <c r="I124" s="244"/>
      <c r="J124" s="243">
        <v>9321</v>
      </c>
      <c r="K124" s="244"/>
      <c r="L124" s="243">
        <v>11848.5</v>
      </c>
      <c r="M124" s="244"/>
      <c r="N124" s="245">
        <v>15000</v>
      </c>
    </row>
    <row r="125" spans="1:14" ht="25.5" x14ac:dyDescent="0.25">
      <c r="A125" s="137"/>
      <c r="B125" s="176"/>
      <c r="C125" s="197" t="s">
        <v>336</v>
      </c>
      <c r="D125" s="197" t="s">
        <v>337</v>
      </c>
      <c r="E125" s="197" t="s">
        <v>241</v>
      </c>
      <c r="F125" s="198" t="s">
        <v>191</v>
      </c>
      <c r="G125" s="242"/>
      <c r="H125" s="243">
        <v>2698.5</v>
      </c>
      <c r="I125" s="244"/>
      <c r="J125" s="243">
        <v>6713.7</v>
      </c>
      <c r="K125" s="244"/>
      <c r="L125" s="243">
        <v>8437.7999999999993</v>
      </c>
      <c r="M125" s="244"/>
      <c r="N125" s="245">
        <v>10500</v>
      </c>
    </row>
    <row r="126" spans="1:14" ht="25.5" x14ac:dyDescent="0.25">
      <c r="A126" s="137"/>
      <c r="B126" s="176"/>
      <c r="C126" s="197" t="s">
        <v>338</v>
      </c>
      <c r="D126" s="197" t="s">
        <v>339</v>
      </c>
      <c r="E126" s="197" t="s">
        <v>340</v>
      </c>
      <c r="F126" s="198" t="s">
        <v>191</v>
      </c>
      <c r="G126" s="242"/>
      <c r="H126" s="243">
        <v>735.44</v>
      </c>
      <c r="I126" s="244"/>
      <c r="J126" s="243">
        <v>735.44</v>
      </c>
      <c r="K126" s="244"/>
      <c r="L126" s="243">
        <v>800</v>
      </c>
      <c r="M126" s="244"/>
      <c r="N126" s="245">
        <v>800</v>
      </c>
    </row>
    <row r="127" spans="1:14" ht="51" x14ac:dyDescent="0.25">
      <c r="A127" s="137"/>
      <c r="B127" s="176"/>
      <c r="C127" s="197" t="s">
        <v>341</v>
      </c>
      <c r="D127" s="197" t="s">
        <v>329</v>
      </c>
      <c r="E127" s="197" t="s">
        <v>342</v>
      </c>
      <c r="F127" s="198" t="s">
        <v>191</v>
      </c>
      <c r="G127" s="242"/>
      <c r="H127" s="243">
        <v>0</v>
      </c>
      <c r="I127" s="244"/>
      <c r="J127" s="243">
        <v>0</v>
      </c>
      <c r="K127" s="244"/>
      <c r="L127" s="243">
        <v>0</v>
      </c>
      <c r="M127" s="244"/>
      <c r="N127" s="245">
        <v>3000</v>
      </c>
    </row>
    <row r="128" spans="1:14" ht="38.25" x14ac:dyDescent="0.25">
      <c r="A128" s="137"/>
      <c r="B128" s="176"/>
      <c r="C128" s="197" t="s">
        <v>343</v>
      </c>
      <c r="D128" s="197" t="s">
        <v>344</v>
      </c>
      <c r="E128" s="197" t="s">
        <v>345</v>
      </c>
      <c r="F128" s="198" t="s">
        <v>214</v>
      </c>
      <c r="G128" s="242"/>
      <c r="H128" s="243">
        <v>500</v>
      </c>
      <c r="I128" s="244"/>
      <c r="J128" s="243">
        <v>1000</v>
      </c>
      <c r="K128" s="244"/>
      <c r="L128" s="243">
        <v>1500</v>
      </c>
      <c r="M128" s="244"/>
      <c r="N128" s="245">
        <v>2000</v>
      </c>
    </row>
    <row r="129" spans="1:14" ht="25.5" x14ac:dyDescent="0.25">
      <c r="A129" s="137"/>
      <c r="B129" s="176"/>
      <c r="C129" s="197" t="s">
        <v>346</v>
      </c>
      <c r="D129" s="197" t="s">
        <v>347</v>
      </c>
      <c r="E129" s="197" t="s">
        <v>348</v>
      </c>
      <c r="F129" s="198" t="s">
        <v>191</v>
      </c>
      <c r="G129" s="242"/>
      <c r="H129" s="243">
        <v>2500</v>
      </c>
      <c r="I129" s="244"/>
      <c r="J129" s="243">
        <v>2500</v>
      </c>
      <c r="K129" s="244"/>
      <c r="L129" s="243">
        <v>2500</v>
      </c>
      <c r="M129" s="244"/>
      <c r="N129" s="245">
        <v>2500</v>
      </c>
    </row>
    <row r="130" spans="1:14" ht="25.5" x14ac:dyDescent="0.25">
      <c r="A130" s="137"/>
      <c r="B130" s="176"/>
      <c r="C130" s="197" t="s">
        <v>349</v>
      </c>
      <c r="D130" s="197" t="s">
        <v>350</v>
      </c>
      <c r="E130" s="197" t="s">
        <v>351</v>
      </c>
      <c r="F130" s="198" t="s">
        <v>191</v>
      </c>
      <c r="G130" s="242"/>
      <c r="H130" s="243">
        <v>3243</v>
      </c>
      <c r="I130" s="244"/>
      <c r="J130" s="243">
        <v>8989.5</v>
      </c>
      <c r="K130" s="244"/>
      <c r="L130" s="243">
        <v>8989.5</v>
      </c>
      <c r="M130" s="244"/>
      <c r="N130" s="245">
        <v>15000</v>
      </c>
    </row>
    <row r="131" spans="1:14" ht="25.5" x14ac:dyDescent="0.25">
      <c r="A131" s="137"/>
      <c r="B131" s="176"/>
      <c r="C131" s="197" t="s">
        <v>352</v>
      </c>
      <c r="D131" s="197" t="s">
        <v>350</v>
      </c>
      <c r="E131" s="197" t="s">
        <v>351</v>
      </c>
      <c r="F131" s="198" t="s">
        <v>191</v>
      </c>
      <c r="G131" s="242"/>
      <c r="H131" s="243">
        <v>0</v>
      </c>
      <c r="I131" s="244"/>
      <c r="J131" s="243">
        <v>0</v>
      </c>
      <c r="K131" s="244"/>
      <c r="L131" s="243">
        <v>4138</v>
      </c>
      <c r="M131" s="244"/>
      <c r="N131" s="245">
        <v>5000</v>
      </c>
    </row>
    <row r="132" spans="1:14" ht="25.5" x14ac:dyDescent="0.25">
      <c r="A132" s="137"/>
      <c r="B132" s="176"/>
      <c r="C132" s="197" t="s">
        <v>353</v>
      </c>
      <c r="D132" s="197" t="s">
        <v>326</v>
      </c>
      <c r="E132" s="197" t="s">
        <v>241</v>
      </c>
      <c r="F132" s="198" t="s">
        <v>191</v>
      </c>
      <c r="G132" s="242"/>
      <c r="H132" s="243">
        <v>157.4</v>
      </c>
      <c r="I132" s="244"/>
      <c r="J132" s="243">
        <v>358.8</v>
      </c>
      <c r="K132" s="244"/>
      <c r="L132" s="243">
        <v>433.8</v>
      </c>
      <c r="M132" s="244"/>
      <c r="N132" s="245">
        <v>1000</v>
      </c>
    </row>
    <row r="133" spans="1:14" ht="38.25" x14ac:dyDescent="0.25">
      <c r="A133" s="137"/>
      <c r="B133" s="176"/>
      <c r="C133" s="197" t="s">
        <v>354</v>
      </c>
      <c r="D133" s="197" t="s">
        <v>333</v>
      </c>
      <c r="E133" s="197" t="s">
        <v>241</v>
      </c>
      <c r="F133" s="198" t="s">
        <v>191</v>
      </c>
      <c r="G133" s="242"/>
      <c r="H133" s="243">
        <v>0</v>
      </c>
      <c r="I133" s="244"/>
      <c r="J133" s="243">
        <v>228.65</v>
      </c>
      <c r="K133" s="244"/>
      <c r="L133" s="243">
        <v>376.85</v>
      </c>
      <c r="M133" s="244"/>
      <c r="N133" s="245">
        <v>500</v>
      </c>
    </row>
    <row r="134" spans="1:14" ht="38.25" x14ac:dyDescent="0.25">
      <c r="A134" s="137"/>
      <c r="B134" s="176"/>
      <c r="C134" s="197" t="s">
        <v>355</v>
      </c>
      <c r="D134" s="197" t="s">
        <v>356</v>
      </c>
      <c r="E134" s="197" t="s">
        <v>357</v>
      </c>
      <c r="F134" s="198" t="s">
        <v>191</v>
      </c>
      <c r="G134" s="242"/>
      <c r="H134" s="243">
        <v>0</v>
      </c>
      <c r="I134" s="244"/>
      <c r="J134" s="243">
        <v>284.64</v>
      </c>
      <c r="K134" s="244"/>
      <c r="L134" s="243">
        <v>284.64</v>
      </c>
      <c r="M134" s="244"/>
      <c r="N134" s="245">
        <v>1450</v>
      </c>
    </row>
    <row r="135" spans="1:14" ht="38.25" x14ac:dyDescent="0.25">
      <c r="A135" s="137"/>
      <c r="B135" s="176"/>
      <c r="C135" s="197" t="s">
        <v>358</v>
      </c>
      <c r="D135" s="197" t="s">
        <v>359</v>
      </c>
      <c r="E135" s="197" t="s">
        <v>360</v>
      </c>
      <c r="F135" s="198" t="s">
        <v>191</v>
      </c>
      <c r="G135" s="242"/>
      <c r="H135" s="243">
        <v>6935.35</v>
      </c>
      <c r="I135" s="244"/>
      <c r="J135" s="243">
        <v>6935.35</v>
      </c>
      <c r="K135" s="244"/>
      <c r="L135" s="243">
        <v>14500</v>
      </c>
      <c r="M135" s="244"/>
      <c r="N135" s="245">
        <v>14500</v>
      </c>
    </row>
    <row r="136" spans="1:14" ht="25.5" x14ac:dyDescent="0.25">
      <c r="A136" s="137"/>
      <c r="B136" s="176"/>
      <c r="C136" s="197" t="s">
        <v>361</v>
      </c>
      <c r="D136" s="197" t="s">
        <v>350</v>
      </c>
      <c r="E136" s="197" t="s">
        <v>351</v>
      </c>
      <c r="F136" s="198" t="s">
        <v>191</v>
      </c>
      <c r="G136" s="242"/>
      <c r="H136" s="243">
        <v>6037.2</v>
      </c>
      <c r="I136" s="244"/>
      <c r="J136" s="243">
        <v>9306</v>
      </c>
      <c r="K136" s="244"/>
      <c r="L136" s="243">
        <v>9306</v>
      </c>
      <c r="M136" s="244"/>
      <c r="N136" s="245">
        <v>12000</v>
      </c>
    </row>
    <row r="137" spans="1:14" ht="25.5" x14ac:dyDescent="0.25">
      <c r="A137" s="137"/>
      <c r="B137" s="176"/>
      <c r="C137" s="197" t="s">
        <v>362</v>
      </c>
      <c r="D137" s="197" t="s">
        <v>326</v>
      </c>
      <c r="E137" s="197" t="s">
        <v>363</v>
      </c>
      <c r="F137" s="198" t="s">
        <v>191</v>
      </c>
      <c r="G137" s="242"/>
      <c r="H137" s="243">
        <v>0</v>
      </c>
      <c r="I137" s="244"/>
      <c r="J137" s="243">
        <v>387.85</v>
      </c>
      <c r="K137" s="244"/>
      <c r="L137" s="243">
        <v>500</v>
      </c>
      <c r="M137" s="244"/>
      <c r="N137" s="245">
        <v>500</v>
      </c>
    </row>
    <row r="138" spans="1:14" ht="25.5" x14ac:dyDescent="0.25">
      <c r="A138" s="137"/>
      <c r="B138" s="176"/>
      <c r="C138" s="197" t="s">
        <v>364</v>
      </c>
      <c r="D138" s="197" t="s">
        <v>350</v>
      </c>
      <c r="E138" s="197" t="s">
        <v>351</v>
      </c>
      <c r="F138" s="198" t="s">
        <v>191</v>
      </c>
      <c r="G138" s="242"/>
      <c r="H138" s="243">
        <v>0</v>
      </c>
      <c r="I138" s="244"/>
      <c r="J138" s="243">
        <v>0</v>
      </c>
      <c r="K138" s="244"/>
      <c r="L138" s="243">
        <v>1500</v>
      </c>
      <c r="M138" s="244"/>
      <c r="N138" s="245">
        <v>1500</v>
      </c>
    </row>
    <row r="139" spans="1:14" ht="38.25" x14ac:dyDescent="0.25">
      <c r="A139" s="137"/>
      <c r="B139" s="176"/>
      <c r="C139" s="197" t="s">
        <v>365</v>
      </c>
      <c r="D139" s="197" t="s">
        <v>356</v>
      </c>
      <c r="E139" s="197" t="s">
        <v>366</v>
      </c>
      <c r="F139" s="198" t="s">
        <v>191</v>
      </c>
      <c r="G139" s="242"/>
      <c r="H139" s="243">
        <v>187.8</v>
      </c>
      <c r="I139" s="244"/>
      <c r="J139" s="243">
        <v>1000</v>
      </c>
      <c r="K139" s="244"/>
      <c r="L139" s="243">
        <v>1000</v>
      </c>
      <c r="M139" s="244"/>
      <c r="N139" s="245">
        <v>1000</v>
      </c>
    </row>
    <row r="140" spans="1:14" ht="38.25" x14ac:dyDescent="0.25">
      <c r="A140" s="137"/>
      <c r="B140" s="176"/>
      <c r="C140" s="197" t="s">
        <v>367</v>
      </c>
      <c r="D140" s="197" t="s">
        <v>368</v>
      </c>
      <c r="E140" s="197" t="s">
        <v>369</v>
      </c>
      <c r="F140" s="198" t="s">
        <v>191</v>
      </c>
      <c r="G140" s="242"/>
      <c r="H140" s="243">
        <v>400</v>
      </c>
      <c r="I140" s="244"/>
      <c r="J140" s="243">
        <v>400</v>
      </c>
      <c r="K140" s="244"/>
      <c r="L140" s="243">
        <v>400</v>
      </c>
      <c r="M140" s="244"/>
      <c r="N140" s="245">
        <v>400</v>
      </c>
    </row>
    <row r="141" spans="1:14" ht="38.25" x14ac:dyDescent="0.25">
      <c r="A141" s="137"/>
      <c r="B141" s="176"/>
      <c r="C141" s="197" t="s">
        <v>370</v>
      </c>
      <c r="D141" s="197" t="s">
        <v>326</v>
      </c>
      <c r="E141" s="197" t="s">
        <v>371</v>
      </c>
      <c r="F141" s="198" t="s">
        <v>214</v>
      </c>
      <c r="G141" s="242"/>
      <c r="H141" s="243">
        <v>50</v>
      </c>
      <c r="I141" s="244"/>
      <c r="J141" s="243">
        <v>100</v>
      </c>
      <c r="K141" s="244"/>
      <c r="L141" s="243">
        <v>150</v>
      </c>
      <c r="M141" s="244"/>
      <c r="N141" s="245">
        <v>200</v>
      </c>
    </row>
    <row r="142" spans="1:14" ht="25.5" x14ac:dyDescent="0.25">
      <c r="A142" s="137"/>
      <c r="B142" s="176"/>
      <c r="C142" s="197" t="s">
        <v>372</v>
      </c>
      <c r="D142" s="197" t="s">
        <v>373</v>
      </c>
      <c r="E142" s="197" t="s">
        <v>374</v>
      </c>
      <c r="F142" s="198" t="s">
        <v>191</v>
      </c>
      <c r="G142" s="242"/>
      <c r="H142" s="243">
        <v>0</v>
      </c>
      <c r="I142" s="244"/>
      <c r="J142" s="243">
        <v>0</v>
      </c>
      <c r="K142" s="244"/>
      <c r="L142" s="243">
        <v>0</v>
      </c>
      <c r="M142" s="244"/>
      <c r="N142" s="245">
        <v>1000</v>
      </c>
    </row>
    <row r="143" spans="1:14" ht="25.5" x14ac:dyDescent="0.25">
      <c r="A143" s="137"/>
      <c r="B143" s="176"/>
      <c r="C143" s="197" t="s">
        <v>375</v>
      </c>
      <c r="D143" s="197" t="s">
        <v>373</v>
      </c>
      <c r="E143" s="197" t="s">
        <v>376</v>
      </c>
      <c r="F143" s="198" t="s">
        <v>191</v>
      </c>
      <c r="G143" s="242"/>
      <c r="H143" s="243">
        <v>1853.4</v>
      </c>
      <c r="I143" s="244"/>
      <c r="J143" s="243">
        <v>3344.4</v>
      </c>
      <c r="K143" s="244"/>
      <c r="L143" s="243">
        <v>5081.3999999999996</v>
      </c>
      <c r="M143" s="244"/>
      <c r="N143" s="245">
        <v>6000</v>
      </c>
    </row>
    <row r="144" spans="1:14" ht="25.5" x14ac:dyDescent="0.25">
      <c r="A144" s="137"/>
      <c r="B144" s="176"/>
      <c r="C144" s="197" t="s">
        <v>377</v>
      </c>
      <c r="D144" s="197" t="s">
        <v>373</v>
      </c>
      <c r="E144" s="197" t="s">
        <v>376</v>
      </c>
      <c r="F144" s="198" t="s">
        <v>191</v>
      </c>
      <c r="G144" s="242"/>
      <c r="H144" s="243">
        <v>1976.7</v>
      </c>
      <c r="I144" s="244"/>
      <c r="J144" s="243">
        <v>5981.8</v>
      </c>
      <c r="K144" s="244"/>
      <c r="L144" s="243">
        <v>9722.9</v>
      </c>
      <c r="M144" s="244"/>
      <c r="N144" s="245">
        <v>11000</v>
      </c>
    </row>
    <row r="145" spans="1:14" ht="38.25" x14ac:dyDescent="0.25">
      <c r="A145" s="137"/>
      <c r="B145" s="176"/>
      <c r="C145" s="197" t="s">
        <v>378</v>
      </c>
      <c r="D145" s="197" t="s">
        <v>373</v>
      </c>
      <c r="E145" s="197" t="s">
        <v>376</v>
      </c>
      <c r="F145" s="198" t="s">
        <v>191</v>
      </c>
      <c r="G145" s="242"/>
      <c r="H145" s="243">
        <v>767.82</v>
      </c>
      <c r="I145" s="244"/>
      <c r="J145" s="243">
        <v>4222.34</v>
      </c>
      <c r="K145" s="244"/>
      <c r="L145" s="243">
        <v>5676.24</v>
      </c>
      <c r="M145" s="244"/>
      <c r="N145" s="245">
        <v>6700</v>
      </c>
    </row>
    <row r="146" spans="1:14" ht="25.5" x14ac:dyDescent="0.25">
      <c r="A146" s="137"/>
      <c r="B146" s="176"/>
      <c r="C146" s="197" t="s">
        <v>379</v>
      </c>
      <c r="D146" s="197" t="s">
        <v>326</v>
      </c>
      <c r="E146" s="197" t="s">
        <v>380</v>
      </c>
      <c r="F146" s="198" t="s">
        <v>191</v>
      </c>
      <c r="G146" s="242"/>
      <c r="H146" s="243">
        <v>385.95</v>
      </c>
      <c r="I146" s="244"/>
      <c r="J146" s="243">
        <v>758.55</v>
      </c>
      <c r="K146" s="244"/>
      <c r="L146" s="243">
        <v>1172.8499999999999</v>
      </c>
      <c r="M146" s="244"/>
      <c r="N146" s="245">
        <v>1500</v>
      </c>
    </row>
    <row r="147" spans="1:14" ht="25.5" x14ac:dyDescent="0.25">
      <c r="A147" s="137"/>
      <c r="B147" s="176"/>
      <c r="C147" s="197" t="s">
        <v>381</v>
      </c>
      <c r="D147" s="197" t="s">
        <v>326</v>
      </c>
      <c r="E147" s="197" t="s">
        <v>371</v>
      </c>
      <c r="F147" s="198" t="s">
        <v>191</v>
      </c>
      <c r="G147" s="242"/>
      <c r="H147" s="243">
        <v>0</v>
      </c>
      <c r="I147" s="244"/>
      <c r="J147" s="243">
        <v>900</v>
      </c>
      <c r="K147" s="244"/>
      <c r="L147" s="243">
        <v>900</v>
      </c>
      <c r="M147" s="244"/>
      <c r="N147" s="245">
        <v>900</v>
      </c>
    </row>
    <row r="148" spans="1:14" ht="38.25" x14ac:dyDescent="0.25">
      <c r="A148" s="137"/>
      <c r="B148" s="176"/>
      <c r="C148" s="197" t="s">
        <v>382</v>
      </c>
      <c r="D148" s="197" t="s">
        <v>356</v>
      </c>
      <c r="E148" s="197" t="s">
        <v>383</v>
      </c>
      <c r="F148" s="198" t="s">
        <v>191</v>
      </c>
      <c r="G148" s="242"/>
      <c r="H148" s="243">
        <v>0</v>
      </c>
      <c r="I148" s="244"/>
      <c r="J148" s="243">
        <v>343</v>
      </c>
      <c r="K148" s="244"/>
      <c r="L148" s="243">
        <v>343</v>
      </c>
      <c r="M148" s="244"/>
      <c r="N148" s="245">
        <v>500</v>
      </c>
    </row>
    <row r="149" spans="1:14" ht="25.5" x14ac:dyDescent="0.25">
      <c r="A149" s="137"/>
      <c r="B149" s="176"/>
      <c r="C149" s="197" t="s">
        <v>384</v>
      </c>
      <c r="D149" s="197" t="s">
        <v>356</v>
      </c>
      <c r="E149" s="197" t="s">
        <v>357</v>
      </c>
      <c r="F149" s="198" t="s">
        <v>191</v>
      </c>
      <c r="G149" s="242"/>
      <c r="H149" s="243">
        <v>0</v>
      </c>
      <c r="I149" s="244"/>
      <c r="J149" s="243">
        <v>0</v>
      </c>
      <c r="K149" s="244"/>
      <c r="L149" s="243">
        <v>1767.3</v>
      </c>
      <c r="M149" s="244"/>
      <c r="N149" s="245">
        <v>3000</v>
      </c>
    </row>
    <row r="150" spans="1:14" ht="25.5" x14ac:dyDescent="0.25">
      <c r="A150" s="137"/>
      <c r="B150" s="176"/>
      <c r="C150" s="197" t="s">
        <v>385</v>
      </c>
      <c r="D150" s="197" t="s">
        <v>356</v>
      </c>
      <c r="E150" s="197" t="s">
        <v>357</v>
      </c>
      <c r="F150" s="198" t="s">
        <v>191</v>
      </c>
      <c r="G150" s="242"/>
      <c r="H150" s="243">
        <v>0</v>
      </c>
      <c r="I150" s="244"/>
      <c r="J150" s="243">
        <v>7350</v>
      </c>
      <c r="K150" s="244"/>
      <c r="L150" s="243">
        <v>7350</v>
      </c>
      <c r="M150" s="244"/>
      <c r="N150" s="245">
        <v>7350</v>
      </c>
    </row>
    <row r="151" spans="1:14" ht="38.25" x14ac:dyDescent="0.25">
      <c r="A151" s="137"/>
      <c r="B151" s="176"/>
      <c r="C151" s="197" t="s">
        <v>386</v>
      </c>
      <c r="D151" s="197" t="s">
        <v>333</v>
      </c>
      <c r="E151" s="197" t="s">
        <v>387</v>
      </c>
      <c r="F151" s="198" t="s">
        <v>191</v>
      </c>
      <c r="G151" s="242"/>
      <c r="H151" s="243">
        <v>3081.12</v>
      </c>
      <c r="I151" s="244"/>
      <c r="J151" s="243">
        <v>8635.2000000000007</v>
      </c>
      <c r="K151" s="244"/>
      <c r="L151" s="243">
        <v>11963.28</v>
      </c>
      <c r="M151" s="244"/>
      <c r="N151" s="245">
        <v>16800</v>
      </c>
    </row>
    <row r="152" spans="1:14" ht="25.5" x14ac:dyDescent="0.25">
      <c r="A152" s="137"/>
      <c r="B152" s="176"/>
      <c r="C152" s="197" t="s">
        <v>388</v>
      </c>
      <c r="D152" s="197" t="s">
        <v>356</v>
      </c>
      <c r="E152" s="197" t="s">
        <v>389</v>
      </c>
      <c r="F152" s="198" t="s">
        <v>191</v>
      </c>
      <c r="G152" s="242"/>
      <c r="H152" s="243">
        <v>625</v>
      </c>
      <c r="I152" s="244"/>
      <c r="J152" s="243">
        <v>1250</v>
      </c>
      <c r="K152" s="244"/>
      <c r="L152" s="243">
        <v>1875</v>
      </c>
      <c r="M152" s="244"/>
      <c r="N152" s="245">
        <v>2500</v>
      </c>
    </row>
    <row r="153" spans="1:14" ht="25.5" x14ac:dyDescent="0.25">
      <c r="A153" s="137"/>
      <c r="B153" s="176"/>
      <c r="C153" s="197" t="s">
        <v>390</v>
      </c>
      <c r="D153" s="197" t="s">
        <v>326</v>
      </c>
      <c r="E153" s="197" t="s">
        <v>391</v>
      </c>
      <c r="F153" s="198" t="s">
        <v>214</v>
      </c>
      <c r="G153" s="242"/>
      <c r="H153" s="243">
        <v>75</v>
      </c>
      <c r="I153" s="244"/>
      <c r="J153" s="243">
        <v>150</v>
      </c>
      <c r="K153" s="244"/>
      <c r="L153" s="243">
        <v>225</v>
      </c>
      <c r="M153" s="244"/>
      <c r="N153" s="245">
        <v>300</v>
      </c>
    </row>
    <row r="154" spans="1:14" ht="38.25" x14ac:dyDescent="0.25">
      <c r="A154" s="137"/>
      <c r="B154" s="176"/>
      <c r="C154" s="177" t="s">
        <v>392</v>
      </c>
      <c r="D154" s="177" t="s">
        <v>326</v>
      </c>
      <c r="E154" s="177" t="s">
        <v>371</v>
      </c>
      <c r="F154" s="181" t="s">
        <v>191</v>
      </c>
      <c r="G154" s="232"/>
      <c r="H154" s="236">
        <v>362.4</v>
      </c>
      <c r="I154" s="234"/>
      <c r="J154" s="236">
        <v>1294.05</v>
      </c>
      <c r="K154" s="234"/>
      <c r="L154" s="236">
        <v>1294.05</v>
      </c>
      <c r="M154" s="234"/>
      <c r="N154" s="238">
        <v>1500</v>
      </c>
    </row>
    <row r="155" spans="1:14" x14ac:dyDescent="0.25">
      <c r="A155" s="137" t="s">
        <v>69</v>
      </c>
      <c r="B155" s="136" t="s">
        <v>14</v>
      </c>
      <c r="C155" s="179"/>
      <c r="D155" s="179"/>
      <c r="E155" s="179"/>
      <c r="F155" s="231"/>
      <c r="G155" s="69">
        <v>4730.49</v>
      </c>
      <c r="H155" s="71">
        <f>SUM(H156:H173)</f>
        <v>6393.34</v>
      </c>
      <c r="I155" s="71">
        <v>4933.49</v>
      </c>
      <c r="J155" s="71">
        <f>SUM(J156:J173)</f>
        <v>12786.68</v>
      </c>
      <c r="K155" s="71">
        <v>4933.49</v>
      </c>
      <c r="L155" s="71">
        <f>SUM(L156:L173)</f>
        <v>19180.02</v>
      </c>
      <c r="M155" s="71">
        <v>8781.6299999999992</v>
      </c>
      <c r="N155" s="73">
        <f>SUM(N156:N173)</f>
        <v>25573.37</v>
      </c>
    </row>
    <row r="156" spans="1:14" ht="25.5" x14ac:dyDescent="0.25">
      <c r="A156" s="137"/>
      <c r="B156" s="176"/>
      <c r="C156" s="190" t="s">
        <v>393</v>
      </c>
      <c r="D156" s="190" t="s">
        <v>394</v>
      </c>
      <c r="E156" s="190" t="s">
        <v>395</v>
      </c>
      <c r="F156" s="192" t="s">
        <v>214</v>
      </c>
      <c r="G156" s="214"/>
      <c r="H156" s="221">
        <v>150</v>
      </c>
      <c r="I156" s="216"/>
      <c r="J156" s="221">
        <v>300</v>
      </c>
      <c r="K156" s="216"/>
      <c r="L156" s="221">
        <v>450</v>
      </c>
      <c r="M156" s="216"/>
      <c r="N156" s="222">
        <v>600</v>
      </c>
    </row>
    <row r="157" spans="1:14" ht="38.25" x14ac:dyDescent="0.25">
      <c r="A157" s="137"/>
      <c r="B157" s="176"/>
      <c r="C157" s="197" t="s">
        <v>396</v>
      </c>
      <c r="D157" s="197" t="s">
        <v>397</v>
      </c>
      <c r="E157" s="197" t="s">
        <v>398</v>
      </c>
      <c r="F157" s="198" t="s">
        <v>214</v>
      </c>
      <c r="G157" s="223"/>
      <c r="H157" s="224">
        <v>403.41</v>
      </c>
      <c r="I157" s="225"/>
      <c r="J157" s="224">
        <v>806.82</v>
      </c>
      <c r="K157" s="225"/>
      <c r="L157" s="224">
        <v>1210.23</v>
      </c>
      <c r="M157" s="225"/>
      <c r="N157" s="226">
        <v>1613.65</v>
      </c>
    </row>
    <row r="158" spans="1:14" ht="25.5" x14ac:dyDescent="0.25">
      <c r="A158" s="137"/>
      <c r="B158" s="176"/>
      <c r="C158" s="197" t="s">
        <v>399</v>
      </c>
      <c r="D158" s="197" t="s">
        <v>394</v>
      </c>
      <c r="E158" s="197" t="s">
        <v>400</v>
      </c>
      <c r="F158" s="198" t="s">
        <v>214</v>
      </c>
      <c r="G158" s="223"/>
      <c r="H158" s="224">
        <v>62.5</v>
      </c>
      <c r="I158" s="225"/>
      <c r="J158" s="224">
        <v>125</v>
      </c>
      <c r="K158" s="225"/>
      <c r="L158" s="224">
        <v>187.5</v>
      </c>
      <c r="M158" s="225"/>
      <c r="N158" s="226">
        <v>250</v>
      </c>
    </row>
    <row r="159" spans="1:14" ht="38.25" x14ac:dyDescent="0.25">
      <c r="A159" s="137"/>
      <c r="B159" s="176"/>
      <c r="C159" s="197" t="s">
        <v>401</v>
      </c>
      <c r="D159" s="197" t="s">
        <v>394</v>
      </c>
      <c r="E159" s="197" t="s">
        <v>400</v>
      </c>
      <c r="F159" s="198" t="s">
        <v>214</v>
      </c>
      <c r="G159" s="223"/>
      <c r="H159" s="224">
        <v>37.5</v>
      </c>
      <c r="I159" s="225"/>
      <c r="J159" s="224">
        <v>75</v>
      </c>
      <c r="K159" s="225"/>
      <c r="L159" s="224">
        <v>112.5</v>
      </c>
      <c r="M159" s="225"/>
      <c r="N159" s="226">
        <v>150</v>
      </c>
    </row>
    <row r="160" spans="1:14" ht="25.5" x14ac:dyDescent="0.25">
      <c r="A160" s="137"/>
      <c r="B160" s="176"/>
      <c r="C160" s="197" t="s">
        <v>402</v>
      </c>
      <c r="D160" s="197" t="s">
        <v>394</v>
      </c>
      <c r="E160" s="197" t="s">
        <v>400</v>
      </c>
      <c r="F160" s="198" t="s">
        <v>214</v>
      </c>
      <c r="G160" s="223"/>
      <c r="H160" s="224">
        <v>62.5</v>
      </c>
      <c r="I160" s="225"/>
      <c r="J160" s="224">
        <v>125</v>
      </c>
      <c r="K160" s="225"/>
      <c r="L160" s="224">
        <v>187.5</v>
      </c>
      <c r="M160" s="225"/>
      <c r="N160" s="226">
        <v>250</v>
      </c>
    </row>
    <row r="161" spans="1:14" ht="38.25" x14ac:dyDescent="0.25">
      <c r="A161" s="137"/>
      <c r="B161" s="176"/>
      <c r="C161" s="197" t="s">
        <v>403</v>
      </c>
      <c r="D161" s="197" t="s">
        <v>394</v>
      </c>
      <c r="E161" s="197" t="s">
        <v>400</v>
      </c>
      <c r="F161" s="198" t="s">
        <v>214</v>
      </c>
      <c r="G161" s="223"/>
      <c r="H161" s="224">
        <v>375</v>
      </c>
      <c r="I161" s="225"/>
      <c r="J161" s="224">
        <v>750</v>
      </c>
      <c r="K161" s="225"/>
      <c r="L161" s="224">
        <v>1125</v>
      </c>
      <c r="M161" s="225"/>
      <c r="N161" s="226">
        <v>1500</v>
      </c>
    </row>
    <row r="162" spans="1:14" ht="25.5" x14ac:dyDescent="0.25">
      <c r="A162" s="137"/>
      <c r="B162" s="176"/>
      <c r="C162" s="197" t="s">
        <v>404</v>
      </c>
      <c r="D162" s="197" t="s">
        <v>394</v>
      </c>
      <c r="E162" s="197" t="s">
        <v>400</v>
      </c>
      <c r="F162" s="198" t="s">
        <v>214</v>
      </c>
      <c r="G162" s="223"/>
      <c r="H162" s="224">
        <v>125</v>
      </c>
      <c r="I162" s="225"/>
      <c r="J162" s="224">
        <v>250</v>
      </c>
      <c r="K162" s="225"/>
      <c r="L162" s="224">
        <v>375</v>
      </c>
      <c r="M162" s="225"/>
      <c r="N162" s="226">
        <v>500</v>
      </c>
    </row>
    <row r="163" spans="1:14" ht="25.5" x14ac:dyDescent="0.25">
      <c r="A163" s="137"/>
      <c r="B163" s="176"/>
      <c r="C163" s="197" t="s">
        <v>405</v>
      </c>
      <c r="D163" s="197" t="s">
        <v>406</v>
      </c>
      <c r="E163" s="197" t="s">
        <v>407</v>
      </c>
      <c r="F163" s="198" t="s">
        <v>214</v>
      </c>
      <c r="G163" s="223"/>
      <c r="H163" s="224">
        <v>300</v>
      </c>
      <c r="I163" s="225"/>
      <c r="J163" s="224">
        <v>600</v>
      </c>
      <c r="K163" s="225"/>
      <c r="L163" s="224">
        <v>900</v>
      </c>
      <c r="M163" s="225"/>
      <c r="N163" s="226">
        <v>1200</v>
      </c>
    </row>
    <row r="164" spans="1:14" ht="38.25" x14ac:dyDescent="0.25">
      <c r="A164" s="137"/>
      <c r="B164" s="176"/>
      <c r="C164" s="197" t="s">
        <v>408</v>
      </c>
      <c r="D164" s="197" t="s">
        <v>409</v>
      </c>
      <c r="E164" s="197" t="s">
        <v>410</v>
      </c>
      <c r="F164" s="198" t="s">
        <v>214</v>
      </c>
      <c r="G164" s="223"/>
      <c r="H164" s="224">
        <v>125</v>
      </c>
      <c r="I164" s="225"/>
      <c r="J164" s="224">
        <v>250</v>
      </c>
      <c r="K164" s="225"/>
      <c r="L164" s="224">
        <v>375</v>
      </c>
      <c r="M164" s="225"/>
      <c r="N164" s="226">
        <v>500</v>
      </c>
    </row>
    <row r="165" spans="1:14" ht="25.5" x14ac:dyDescent="0.25">
      <c r="A165" s="137"/>
      <c r="B165" s="176"/>
      <c r="C165" s="197" t="s">
        <v>411</v>
      </c>
      <c r="D165" s="197" t="s">
        <v>397</v>
      </c>
      <c r="E165" s="197" t="s">
        <v>412</v>
      </c>
      <c r="F165" s="198" t="s">
        <v>214</v>
      </c>
      <c r="G165" s="223"/>
      <c r="H165" s="224">
        <v>552.9</v>
      </c>
      <c r="I165" s="225"/>
      <c r="J165" s="224">
        <v>1105.8</v>
      </c>
      <c r="K165" s="225"/>
      <c r="L165" s="224">
        <v>1658.7</v>
      </c>
      <c r="M165" s="225"/>
      <c r="N165" s="226">
        <v>2211.6</v>
      </c>
    </row>
    <row r="166" spans="1:14" ht="25.5" x14ac:dyDescent="0.25">
      <c r="A166" s="137"/>
      <c r="B166" s="176"/>
      <c r="C166" s="197" t="s">
        <v>413</v>
      </c>
      <c r="D166" s="197" t="s">
        <v>409</v>
      </c>
      <c r="E166" s="197" t="s">
        <v>410</v>
      </c>
      <c r="F166" s="198" t="s">
        <v>214</v>
      </c>
      <c r="G166" s="223"/>
      <c r="H166" s="224">
        <v>200</v>
      </c>
      <c r="I166" s="225"/>
      <c r="J166" s="224">
        <v>400</v>
      </c>
      <c r="K166" s="225"/>
      <c r="L166" s="224">
        <v>600</v>
      </c>
      <c r="M166" s="225"/>
      <c r="N166" s="226">
        <v>800</v>
      </c>
    </row>
    <row r="167" spans="1:14" ht="38.25" x14ac:dyDescent="0.25">
      <c r="A167" s="137"/>
      <c r="B167" s="176"/>
      <c r="C167" s="197" t="s">
        <v>414</v>
      </c>
      <c r="D167" s="197" t="s">
        <v>394</v>
      </c>
      <c r="E167" s="197" t="s">
        <v>400</v>
      </c>
      <c r="F167" s="198" t="s">
        <v>214</v>
      </c>
      <c r="G167" s="223"/>
      <c r="H167" s="224">
        <v>62.5</v>
      </c>
      <c r="I167" s="225"/>
      <c r="J167" s="224">
        <v>125</v>
      </c>
      <c r="K167" s="225"/>
      <c r="L167" s="224">
        <v>187.5</v>
      </c>
      <c r="M167" s="225"/>
      <c r="N167" s="226">
        <v>250</v>
      </c>
    </row>
    <row r="168" spans="1:14" ht="25.5" x14ac:dyDescent="0.25">
      <c r="A168" s="137"/>
      <c r="B168" s="176"/>
      <c r="C168" s="197" t="s">
        <v>415</v>
      </c>
      <c r="D168" s="197" t="s">
        <v>394</v>
      </c>
      <c r="E168" s="197" t="s">
        <v>416</v>
      </c>
      <c r="F168" s="198" t="s">
        <v>214</v>
      </c>
      <c r="G168" s="223"/>
      <c r="H168" s="224">
        <v>57.5</v>
      </c>
      <c r="I168" s="225"/>
      <c r="J168" s="224">
        <v>115</v>
      </c>
      <c r="K168" s="225"/>
      <c r="L168" s="224">
        <v>172.5</v>
      </c>
      <c r="M168" s="225"/>
      <c r="N168" s="226">
        <v>230</v>
      </c>
    </row>
    <row r="169" spans="1:14" ht="38.25" x14ac:dyDescent="0.25">
      <c r="A169" s="137"/>
      <c r="B169" s="176"/>
      <c r="C169" s="197" t="s">
        <v>417</v>
      </c>
      <c r="D169" s="197" t="s">
        <v>394</v>
      </c>
      <c r="E169" s="197" t="s">
        <v>400</v>
      </c>
      <c r="F169" s="198" t="s">
        <v>214</v>
      </c>
      <c r="G169" s="223"/>
      <c r="H169" s="224">
        <v>1917.03</v>
      </c>
      <c r="I169" s="225"/>
      <c r="J169" s="224">
        <v>3834.06</v>
      </c>
      <c r="K169" s="225"/>
      <c r="L169" s="224">
        <v>5751.09</v>
      </c>
      <c r="M169" s="225"/>
      <c r="N169" s="226">
        <v>7668.12</v>
      </c>
    </row>
    <row r="170" spans="1:14" ht="25.5" x14ac:dyDescent="0.25">
      <c r="A170" s="137"/>
      <c r="B170" s="176"/>
      <c r="C170" s="197" t="s">
        <v>418</v>
      </c>
      <c r="D170" s="197" t="s">
        <v>394</v>
      </c>
      <c r="E170" s="197" t="s">
        <v>416</v>
      </c>
      <c r="F170" s="198" t="s">
        <v>214</v>
      </c>
      <c r="G170" s="223"/>
      <c r="H170" s="224">
        <v>1462.5</v>
      </c>
      <c r="I170" s="225"/>
      <c r="J170" s="224">
        <v>2925</v>
      </c>
      <c r="K170" s="225"/>
      <c r="L170" s="224">
        <v>4387.5</v>
      </c>
      <c r="M170" s="225"/>
      <c r="N170" s="226">
        <v>5850</v>
      </c>
    </row>
    <row r="171" spans="1:14" ht="25.5" x14ac:dyDescent="0.25">
      <c r="A171" s="137"/>
      <c r="B171" s="176"/>
      <c r="C171" s="197" t="s">
        <v>419</v>
      </c>
      <c r="D171" s="197" t="s">
        <v>409</v>
      </c>
      <c r="E171" s="197" t="s">
        <v>410</v>
      </c>
      <c r="F171" s="198" t="s">
        <v>214</v>
      </c>
      <c r="G171" s="223"/>
      <c r="H171" s="224">
        <v>345</v>
      </c>
      <c r="I171" s="225"/>
      <c r="J171" s="224">
        <v>690</v>
      </c>
      <c r="K171" s="225"/>
      <c r="L171" s="224">
        <v>1035</v>
      </c>
      <c r="M171" s="225"/>
      <c r="N171" s="226">
        <v>1380</v>
      </c>
    </row>
    <row r="172" spans="1:14" ht="38.25" x14ac:dyDescent="0.25">
      <c r="A172" s="137"/>
      <c r="B172" s="176"/>
      <c r="C172" s="197" t="s">
        <v>420</v>
      </c>
      <c r="D172" s="197" t="s">
        <v>394</v>
      </c>
      <c r="E172" s="197" t="s">
        <v>400</v>
      </c>
      <c r="F172" s="198" t="s">
        <v>214</v>
      </c>
      <c r="G172" s="223"/>
      <c r="H172" s="224">
        <v>30</v>
      </c>
      <c r="I172" s="225"/>
      <c r="J172" s="224">
        <v>60</v>
      </c>
      <c r="K172" s="225"/>
      <c r="L172" s="224">
        <v>90</v>
      </c>
      <c r="M172" s="225"/>
      <c r="N172" s="226">
        <v>120</v>
      </c>
    </row>
    <row r="173" spans="1:14" ht="38.25" x14ac:dyDescent="0.25">
      <c r="A173" s="137"/>
      <c r="B173" s="176"/>
      <c r="C173" s="177" t="s">
        <v>421</v>
      </c>
      <c r="D173" s="177" t="s">
        <v>394</v>
      </c>
      <c r="E173" s="177" t="s">
        <v>400</v>
      </c>
      <c r="F173" s="181" t="s">
        <v>214</v>
      </c>
      <c r="G173" s="213"/>
      <c r="H173" s="217">
        <v>125</v>
      </c>
      <c r="I173" s="215"/>
      <c r="J173" s="217">
        <v>250</v>
      </c>
      <c r="K173" s="215"/>
      <c r="L173" s="217">
        <v>375</v>
      </c>
      <c r="M173" s="215"/>
      <c r="N173" s="219">
        <v>500</v>
      </c>
    </row>
    <row r="174" spans="1:14" x14ac:dyDescent="0.25">
      <c r="A174" s="137" t="s">
        <v>71</v>
      </c>
      <c r="B174" s="136" t="s">
        <v>70</v>
      </c>
      <c r="C174" s="178"/>
      <c r="D174" s="178"/>
      <c r="E174" s="178"/>
      <c r="F174" s="229"/>
      <c r="G174" s="69"/>
      <c r="H174" s="71"/>
      <c r="I174" s="71"/>
      <c r="J174" s="71"/>
      <c r="K174" s="71"/>
      <c r="L174" s="71"/>
      <c r="M174" s="71"/>
      <c r="N174" s="73"/>
    </row>
    <row r="175" spans="1:14" x14ac:dyDescent="0.25">
      <c r="A175" s="137" t="s">
        <v>72</v>
      </c>
      <c r="B175" s="136" t="s">
        <v>12</v>
      </c>
      <c r="C175" s="138"/>
      <c r="D175" s="138"/>
      <c r="E175" s="138"/>
      <c r="F175" s="151"/>
      <c r="G175" s="152"/>
      <c r="H175" s="153"/>
      <c r="I175" s="153"/>
      <c r="J175" s="153"/>
      <c r="K175" s="153"/>
      <c r="L175" s="153"/>
      <c r="M175" s="153"/>
      <c r="N175" s="154"/>
    </row>
    <row r="176" spans="1:14" x14ac:dyDescent="0.25">
      <c r="A176" s="137" t="s">
        <v>74</v>
      </c>
      <c r="B176" s="136" t="s">
        <v>73</v>
      </c>
      <c r="C176" s="189"/>
      <c r="D176" s="189"/>
      <c r="E176" s="189"/>
      <c r="F176" s="246"/>
      <c r="G176" s="152"/>
      <c r="H176" s="153">
        <v>0</v>
      </c>
      <c r="I176" s="153"/>
      <c r="J176" s="153">
        <v>766</v>
      </c>
      <c r="K176" s="153">
        <v>1097.8399999999999</v>
      </c>
      <c r="L176" s="153">
        <v>766</v>
      </c>
      <c r="M176" s="153">
        <v>2125.08</v>
      </c>
      <c r="N176" s="154">
        <v>1532</v>
      </c>
    </row>
    <row r="177" spans="1:14" ht="51" x14ac:dyDescent="0.25">
      <c r="A177" s="137"/>
      <c r="B177" s="176"/>
      <c r="C177" s="179" t="s">
        <v>422</v>
      </c>
      <c r="D177" s="179" t="s">
        <v>423</v>
      </c>
      <c r="E177" s="179" t="s">
        <v>424</v>
      </c>
      <c r="F177" s="183" t="s">
        <v>425</v>
      </c>
      <c r="G177" s="152"/>
      <c r="H177" s="237">
        <v>0</v>
      </c>
      <c r="I177" s="153"/>
      <c r="J177" s="237">
        <v>766</v>
      </c>
      <c r="K177" s="153"/>
      <c r="L177" s="237">
        <v>766</v>
      </c>
      <c r="M177" s="153"/>
      <c r="N177" s="239">
        <v>1532</v>
      </c>
    </row>
    <row r="178" spans="1:14" x14ac:dyDescent="0.25">
      <c r="A178" s="137" t="s">
        <v>76</v>
      </c>
      <c r="B178" s="136" t="s">
        <v>75</v>
      </c>
      <c r="C178" s="178"/>
      <c r="D178" s="178"/>
      <c r="E178" s="178"/>
      <c r="F178" s="229"/>
      <c r="G178" s="69"/>
      <c r="H178" s="71"/>
      <c r="I178" s="71"/>
      <c r="J178" s="71"/>
      <c r="K178" s="71"/>
      <c r="L178" s="71"/>
      <c r="M178" s="71"/>
      <c r="N178" s="73"/>
    </row>
    <row r="179" spans="1:14" x14ac:dyDescent="0.25">
      <c r="A179" s="137" t="s">
        <v>78</v>
      </c>
      <c r="B179" s="136" t="s">
        <v>77</v>
      </c>
      <c r="C179" s="189"/>
      <c r="D179" s="189"/>
      <c r="E179" s="189"/>
      <c r="F179" s="246"/>
      <c r="G179" s="69">
        <v>357</v>
      </c>
      <c r="H179" s="71">
        <v>58.92</v>
      </c>
      <c r="I179" s="71">
        <v>2543.9</v>
      </c>
      <c r="J179" s="71">
        <v>98.04</v>
      </c>
      <c r="K179" s="71">
        <v>3247.88</v>
      </c>
      <c r="L179" s="71">
        <v>214.24</v>
      </c>
      <c r="M179" s="71">
        <v>4372.9799999999996</v>
      </c>
      <c r="N179" s="73">
        <v>400</v>
      </c>
    </row>
    <row r="180" spans="1:14" ht="38.25" x14ac:dyDescent="0.25">
      <c r="A180" s="137"/>
      <c r="B180" s="176"/>
      <c r="C180" s="179" t="s">
        <v>426</v>
      </c>
      <c r="D180" s="179" t="s">
        <v>427</v>
      </c>
      <c r="E180" s="179" t="s">
        <v>428</v>
      </c>
      <c r="F180" s="183" t="s">
        <v>191</v>
      </c>
      <c r="G180" s="69"/>
      <c r="H180" s="218">
        <v>58.92</v>
      </c>
      <c r="I180" s="71"/>
      <c r="J180" s="218">
        <v>98.04</v>
      </c>
      <c r="K180" s="71"/>
      <c r="L180" s="218">
        <v>214.24</v>
      </c>
      <c r="M180" s="71"/>
      <c r="N180" s="220">
        <v>400</v>
      </c>
    </row>
    <row r="181" spans="1:14" x14ac:dyDescent="0.25">
      <c r="A181" s="137" t="s">
        <v>80</v>
      </c>
      <c r="B181" s="136" t="s">
        <v>79</v>
      </c>
      <c r="C181" s="179"/>
      <c r="D181" s="179"/>
      <c r="E181" s="179"/>
      <c r="F181" s="231"/>
      <c r="G181" s="69">
        <v>4122</v>
      </c>
      <c r="H181" s="71">
        <f>SUM(H182:H184)</f>
        <v>4150</v>
      </c>
      <c r="I181" s="71">
        <v>4122</v>
      </c>
      <c r="J181" s="71">
        <f>SUM(J182:J184)</f>
        <v>4150</v>
      </c>
      <c r="K181" s="71">
        <v>4122</v>
      </c>
      <c r="L181" s="71">
        <f>SUM(L182:L184)</f>
        <v>4150</v>
      </c>
      <c r="M181" s="71">
        <v>4671</v>
      </c>
      <c r="N181" s="73">
        <f>SUM(N182:N184)</f>
        <v>7150</v>
      </c>
    </row>
    <row r="182" spans="1:14" ht="25.5" x14ac:dyDescent="0.25">
      <c r="A182" s="137"/>
      <c r="B182" s="176"/>
      <c r="C182" s="190" t="s">
        <v>429</v>
      </c>
      <c r="D182" s="190" t="s">
        <v>430</v>
      </c>
      <c r="E182" s="190" t="s">
        <v>431</v>
      </c>
      <c r="F182" s="192" t="s">
        <v>191</v>
      </c>
      <c r="G182" s="214"/>
      <c r="H182" s="221">
        <v>3700</v>
      </c>
      <c r="I182" s="216"/>
      <c r="J182" s="221">
        <v>3700</v>
      </c>
      <c r="K182" s="216"/>
      <c r="L182" s="221">
        <v>3700</v>
      </c>
      <c r="M182" s="216"/>
      <c r="N182" s="222">
        <v>3700</v>
      </c>
    </row>
    <row r="183" spans="1:14" ht="25.5" x14ac:dyDescent="0.25">
      <c r="A183" s="137"/>
      <c r="B183" s="176"/>
      <c r="C183" s="197" t="s">
        <v>432</v>
      </c>
      <c r="D183" s="197" t="s">
        <v>430</v>
      </c>
      <c r="E183" s="197" t="s">
        <v>433</v>
      </c>
      <c r="F183" s="198" t="s">
        <v>191</v>
      </c>
      <c r="G183" s="223"/>
      <c r="H183" s="224">
        <v>450</v>
      </c>
      <c r="I183" s="225"/>
      <c r="J183" s="224">
        <v>450</v>
      </c>
      <c r="K183" s="225"/>
      <c r="L183" s="224">
        <v>450</v>
      </c>
      <c r="M183" s="225"/>
      <c r="N183" s="226">
        <v>450</v>
      </c>
    </row>
    <row r="184" spans="1:14" x14ac:dyDescent="0.25">
      <c r="A184" s="137"/>
      <c r="B184" s="176"/>
      <c r="C184" s="177" t="s">
        <v>434</v>
      </c>
      <c r="D184" s="177" t="s">
        <v>435</v>
      </c>
      <c r="E184" s="177" t="s">
        <v>436</v>
      </c>
      <c r="F184" s="181" t="s">
        <v>206</v>
      </c>
      <c r="G184" s="213"/>
      <c r="H184" s="217">
        <v>0</v>
      </c>
      <c r="I184" s="215"/>
      <c r="J184" s="217">
        <v>0</v>
      </c>
      <c r="K184" s="215"/>
      <c r="L184" s="217">
        <v>0</v>
      </c>
      <c r="M184" s="215"/>
      <c r="N184" s="219">
        <v>3000</v>
      </c>
    </row>
    <row r="185" spans="1:14" x14ac:dyDescent="0.25">
      <c r="A185" s="140" t="s">
        <v>62</v>
      </c>
      <c r="B185" s="142" t="s">
        <v>127</v>
      </c>
      <c r="C185" s="178"/>
      <c r="D185" s="178"/>
      <c r="E185" s="178"/>
      <c r="F185" s="229"/>
      <c r="G185" s="61">
        <f>SUM(G105:G181)</f>
        <v>83037.180000000008</v>
      </c>
      <c r="H185" s="62">
        <f>SUM(H181,H179,H178,H176,H175,H174,H155,H119,H114,H105)</f>
        <v>85588.35</v>
      </c>
      <c r="I185" s="62">
        <f>SUM(I181,I179,I178,I176,I175,I174,I155,I119,I114,I105)</f>
        <v>178915.75</v>
      </c>
      <c r="J185" s="62">
        <f>SUM(J181,J179,J178,J176,J175,J174,J155,J119,J114,J105)</f>
        <v>174584.15</v>
      </c>
      <c r="K185" s="62">
        <f>SUM(K181,K179,K178,K176,K175,K174,K155,K119,K114,K105)</f>
        <v>259825.15999999997</v>
      </c>
      <c r="L185" s="62">
        <f>SUM(L181,L179,L178,L176,L175,L174,L155,L119,L114,L105)</f>
        <v>250604.26</v>
      </c>
      <c r="M185" s="62">
        <f>SUM(M105:M181)</f>
        <v>399347.57</v>
      </c>
      <c r="N185" s="63">
        <f>SUM(N181,N179,N178,N176,N175,N174,N155,N119,N114,N105)</f>
        <v>345445.37</v>
      </c>
    </row>
    <row r="186" spans="1:14" x14ac:dyDescent="0.25">
      <c r="A186" s="137" t="s">
        <v>83</v>
      </c>
      <c r="B186" s="136" t="s">
        <v>82</v>
      </c>
      <c r="C186" s="138"/>
      <c r="D186" s="138"/>
      <c r="E186" s="138"/>
      <c r="F186" s="151"/>
      <c r="G186" s="57"/>
      <c r="H186" s="59"/>
      <c r="I186" s="71"/>
      <c r="J186" s="71"/>
      <c r="K186" s="71"/>
      <c r="L186" s="71"/>
      <c r="M186" s="71"/>
      <c r="N186" s="155"/>
    </row>
    <row r="187" spans="1:14" x14ac:dyDescent="0.25">
      <c r="A187" s="137" t="s">
        <v>85</v>
      </c>
      <c r="B187" s="136" t="s">
        <v>84</v>
      </c>
      <c r="C187" s="189"/>
      <c r="D187" s="189"/>
      <c r="E187" s="189"/>
      <c r="F187" s="246"/>
      <c r="G187" s="152">
        <v>63268.08</v>
      </c>
      <c r="H187" s="153">
        <f>SUM(H188:H190)</f>
        <v>1207.6199999999999</v>
      </c>
      <c r="I187" s="153">
        <v>182993.74</v>
      </c>
      <c r="J187" s="153">
        <f>SUM(J188:J190)</f>
        <v>1207.6199999999999</v>
      </c>
      <c r="K187" s="153">
        <v>238111.1</v>
      </c>
      <c r="L187" s="153">
        <f>SUM(L188:L190)</f>
        <v>1207.6199999999999</v>
      </c>
      <c r="M187" s="153">
        <v>277091.71000000002</v>
      </c>
      <c r="N187" s="154">
        <f>SUM(N188:N190)</f>
        <v>485000</v>
      </c>
    </row>
    <row r="188" spans="1:14" ht="38.25" x14ac:dyDescent="0.25">
      <c r="A188" s="137"/>
      <c r="B188" s="176"/>
      <c r="C188" s="190" t="s">
        <v>437</v>
      </c>
      <c r="D188" s="190" t="s">
        <v>438</v>
      </c>
      <c r="E188" s="190" t="s">
        <v>439</v>
      </c>
      <c r="F188" s="192" t="s">
        <v>206</v>
      </c>
      <c r="G188" s="233"/>
      <c r="H188" s="240">
        <v>0</v>
      </c>
      <c r="I188" s="235"/>
      <c r="J188" s="240">
        <v>0</v>
      </c>
      <c r="K188" s="235"/>
      <c r="L188" s="240">
        <v>0</v>
      </c>
      <c r="M188" s="235"/>
      <c r="N188" s="241">
        <v>2500</v>
      </c>
    </row>
    <row r="189" spans="1:14" ht="25.5" x14ac:dyDescent="0.25">
      <c r="A189" s="137"/>
      <c r="B189" s="176"/>
      <c r="C189" s="197" t="s">
        <v>440</v>
      </c>
      <c r="D189" s="197" t="s">
        <v>438</v>
      </c>
      <c r="E189" s="197" t="s">
        <v>441</v>
      </c>
      <c r="F189" s="198" t="s">
        <v>206</v>
      </c>
      <c r="G189" s="242"/>
      <c r="H189" s="243">
        <v>0</v>
      </c>
      <c r="I189" s="244"/>
      <c r="J189" s="243">
        <v>0</v>
      </c>
      <c r="K189" s="244"/>
      <c r="L189" s="243">
        <v>0</v>
      </c>
      <c r="M189" s="244"/>
      <c r="N189" s="245">
        <v>480000</v>
      </c>
    </row>
    <row r="190" spans="1:14" ht="25.5" x14ac:dyDescent="0.25">
      <c r="A190" s="137"/>
      <c r="B190" s="176"/>
      <c r="C190" s="177" t="s">
        <v>442</v>
      </c>
      <c r="D190" s="177" t="s">
        <v>438</v>
      </c>
      <c r="E190" s="177" t="s">
        <v>441</v>
      </c>
      <c r="F190" s="181" t="s">
        <v>206</v>
      </c>
      <c r="G190" s="232"/>
      <c r="H190" s="236">
        <v>1207.6199999999999</v>
      </c>
      <c r="I190" s="234"/>
      <c r="J190" s="236">
        <v>1207.6199999999999</v>
      </c>
      <c r="K190" s="234"/>
      <c r="L190" s="236">
        <v>1207.6199999999999</v>
      </c>
      <c r="M190" s="234"/>
      <c r="N190" s="238">
        <v>2500</v>
      </c>
    </row>
    <row r="191" spans="1:14" x14ac:dyDescent="0.25">
      <c r="A191" s="137" t="s">
        <v>86</v>
      </c>
      <c r="B191" s="136" t="s">
        <v>0</v>
      </c>
      <c r="C191" s="178"/>
      <c r="D191" s="178"/>
      <c r="E191" s="178"/>
      <c r="F191" s="229"/>
      <c r="G191" s="69"/>
      <c r="H191" s="71"/>
      <c r="I191" s="71"/>
      <c r="J191" s="71"/>
      <c r="K191" s="71"/>
      <c r="L191" s="71"/>
      <c r="M191" s="71"/>
      <c r="N191" s="73"/>
    </row>
    <row r="192" spans="1:14" x14ac:dyDescent="0.25">
      <c r="A192" s="137" t="s">
        <v>87</v>
      </c>
      <c r="B192" s="136" t="s">
        <v>1</v>
      </c>
      <c r="C192" s="138"/>
      <c r="D192" s="138"/>
      <c r="E192" s="138"/>
      <c r="F192" s="151"/>
      <c r="G192" s="69"/>
      <c r="H192" s="71"/>
      <c r="I192" s="71"/>
      <c r="J192" s="71"/>
      <c r="K192" s="71"/>
      <c r="L192" s="71"/>
      <c r="M192" s="71"/>
      <c r="N192" s="73"/>
    </row>
    <row r="193" spans="1:14" x14ac:dyDescent="0.25">
      <c r="A193" s="137" t="s">
        <v>89</v>
      </c>
      <c r="B193" s="136" t="s">
        <v>88</v>
      </c>
      <c r="C193" s="138"/>
      <c r="D193" s="138"/>
      <c r="E193" s="138"/>
      <c r="F193" s="151"/>
      <c r="G193" s="156"/>
      <c r="H193" s="157"/>
      <c r="I193" s="157"/>
      <c r="J193" s="157"/>
      <c r="K193" s="157">
        <v>16769.939999999999</v>
      </c>
      <c r="L193" s="157"/>
      <c r="M193" s="157">
        <v>16769.939999999999</v>
      </c>
      <c r="N193" s="158"/>
    </row>
    <row r="194" spans="1:14" x14ac:dyDescent="0.25">
      <c r="A194" s="140" t="s">
        <v>81</v>
      </c>
      <c r="B194" s="142" t="s">
        <v>126</v>
      </c>
      <c r="C194" s="138"/>
      <c r="D194" s="138"/>
      <c r="E194" s="138"/>
      <c r="F194" s="151"/>
      <c r="G194" s="61">
        <f>SUM(G186:G193)</f>
        <v>63268.08</v>
      </c>
      <c r="H194" s="62">
        <f>SUM(H193,H192,H191,H187,H186)</f>
        <v>1207.6199999999999</v>
      </c>
      <c r="I194" s="62">
        <f>SUM(I186:I193)</f>
        <v>182993.74</v>
      </c>
      <c r="J194" s="62">
        <f>SUM(J193,J192,J191,J187,J186)</f>
        <v>1207.6199999999999</v>
      </c>
      <c r="K194" s="62">
        <f>SUM(K186:K193)</f>
        <v>254881.04</v>
      </c>
      <c r="L194" s="62">
        <f>SUM(L193,L192,L191,L187,L186)</f>
        <v>1207.6199999999999</v>
      </c>
      <c r="M194" s="62">
        <f>SUM(M186:M193)</f>
        <v>293861.65000000002</v>
      </c>
      <c r="N194" s="63">
        <f>SUM(N193,N192,N191,N187,N186)</f>
        <v>485000</v>
      </c>
    </row>
    <row r="195" spans="1:14" x14ac:dyDescent="0.25">
      <c r="A195" s="137" t="s">
        <v>92</v>
      </c>
      <c r="B195" s="136" t="s">
        <v>91</v>
      </c>
      <c r="C195" s="138"/>
      <c r="D195" s="138"/>
      <c r="E195" s="138"/>
      <c r="F195" s="151"/>
      <c r="G195" s="69"/>
      <c r="H195" s="71"/>
      <c r="I195" s="71"/>
      <c r="J195" s="71"/>
      <c r="K195" s="71"/>
      <c r="L195" s="71"/>
      <c r="M195" s="71"/>
      <c r="N195" s="73"/>
    </row>
    <row r="196" spans="1:14" x14ac:dyDescent="0.25">
      <c r="A196" s="137" t="s">
        <v>94</v>
      </c>
      <c r="B196" s="136" t="s">
        <v>93</v>
      </c>
      <c r="C196" s="138"/>
      <c r="D196" s="138"/>
      <c r="E196" s="138"/>
      <c r="F196" s="151"/>
      <c r="G196" s="69"/>
      <c r="H196" s="71"/>
      <c r="I196" s="71"/>
      <c r="J196" s="71"/>
      <c r="K196" s="71"/>
      <c r="L196" s="71"/>
      <c r="M196" s="71"/>
      <c r="N196" s="73"/>
    </row>
    <row r="197" spans="1:14" x14ac:dyDescent="0.25">
      <c r="A197" s="137" t="s">
        <v>96</v>
      </c>
      <c r="B197" s="136" t="s">
        <v>95</v>
      </c>
      <c r="C197" s="138"/>
      <c r="D197" s="138"/>
      <c r="E197" s="138"/>
      <c r="F197" s="151"/>
      <c r="G197" s="69"/>
      <c r="H197" s="71"/>
      <c r="I197" s="71"/>
      <c r="J197" s="71"/>
      <c r="K197" s="71"/>
      <c r="L197" s="71"/>
      <c r="M197" s="71"/>
      <c r="N197" s="73"/>
    </row>
    <row r="198" spans="1:14" x14ac:dyDescent="0.25">
      <c r="A198" s="137" t="s">
        <v>98</v>
      </c>
      <c r="B198" s="136" t="s">
        <v>97</v>
      </c>
      <c r="C198" s="138"/>
      <c r="D198" s="138"/>
      <c r="E198" s="138"/>
      <c r="F198" s="151"/>
      <c r="G198" s="69"/>
      <c r="H198" s="71"/>
      <c r="I198" s="71"/>
      <c r="J198" s="71"/>
      <c r="K198" s="71"/>
      <c r="L198" s="71"/>
      <c r="M198" s="71"/>
      <c r="N198" s="73"/>
    </row>
    <row r="199" spans="1:14" x14ac:dyDescent="0.25">
      <c r="A199" s="140" t="s">
        <v>90</v>
      </c>
      <c r="B199" s="142" t="s">
        <v>125</v>
      </c>
      <c r="C199" s="138"/>
      <c r="D199" s="138"/>
      <c r="E199" s="138"/>
      <c r="F199" s="151"/>
      <c r="G199" s="61">
        <f>SUM(G195:G198)</f>
        <v>0</v>
      </c>
      <c r="H199" s="159">
        <f>SUM(H198,H197,H196,H195)</f>
        <v>0</v>
      </c>
      <c r="I199" s="159">
        <f>SUM(I195:I198)</f>
        <v>0</v>
      </c>
      <c r="J199" s="159">
        <f>SUM(J198,J197,J196,J195)</f>
        <v>0</v>
      </c>
      <c r="K199" s="159">
        <f>SUM(K195:K198)</f>
        <v>0</v>
      </c>
      <c r="L199" s="159">
        <f>SUM(L198,L197,L196,L195)</f>
        <v>0</v>
      </c>
      <c r="M199" s="159">
        <f>SUM(M195:M198)</f>
        <v>0</v>
      </c>
      <c r="N199" s="160">
        <f>SUM(N198,N197,N196,N195)</f>
        <v>0</v>
      </c>
    </row>
    <row r="200" spans="1:14" x14ac:dyDescent="0.25">
      <c r="A200" s="137" t="s">
        <v>101</v>
      </c>
      <c r="B200" s="136" t="s">
        <v>100</v>
      </c>
      <c r="C200" s="138"/>
      <c r="D200" s="138"/>
      <c r="E200" s="138"/>
      <c r="F200" s="151"/>
      <c r="G200" s="69"/>
      <c r="H200" s="71"/>
      <c r="I200" s="71"/>
      <c r="J200" s="71"/>
      <c r="K200" s="71"/>
      <c r="L200" s="71"/>
      <c r="M200" s="71"/>
      <c r="N200" s="73"/>
    </row>
    <row r="201" spans="1:14" x14ac:dyDescent="0.25">
      <c r="A201" s="137" t="s">
        <v>103</v>
      </c>
      <c r="B201" s="136" t="s">
        <v>102</v>
      </c>
      <c r="C201" s="138"/>
      <c r="D201" s="138"/>
      <c r="E201" s="138"/>
      <c r="F201" s="151"/>
      <c r="G201" s="69"/>
      <c r="H201" s="71"/>
      <c r="I201" s="71"/>
      <c r="J201" s="71"/>
      <c r="K201" s="71"/>
      <c r="L201" s="71"/>
      <c r="M201" s="71"/>
      <c r="N201" s="73"/>
    </row>
    <row r="202" spans="1:14" x14ac:dyDescent="0.25">
      <c r="A202" s="137" t="s">
        <v>105</v>
      </c>
      <c r="B202" s="136" t="s">
        <v>104</v>
      </c>
      <c r="C202" s="189"/>
      <c r="D202" s="189"/>
      <c r="E202" s="189"/>
      <c r="F202" s="246"/>
      <c r="G202" s="69"/>
      <c r="H202" s="71">
        <v>0</v>
      </c>
      <c r="I202" s="71"/>
      <c r="J202" s="71">
        <v>3195</v>
      </c>
      <c r="K202" s="71">
        <v>2861.87</v>
      </c>
      <c r="L202" s="71">
        <v>3195</v>
      </c>
      <c r="M202" s="71">
        <v>5794.34</v>
      </c>
      <c r="N202" s="73">
        <v>6390</v>
      </c>
    </row>
    <row r="203" spans="1:14" ht="51" x14ac:dyDescent="0.25">
      <c r="A203" s="137"/>
      <c r="B203" s="176"/>
      <c r="C203" s="179" t="s">
        <v>443</v>
      </c>
      <c r="D203" s="179" t="s">
        <v>444</v>
      </c>
      <c r="E203" s="179" t="s">
        <v>445</v>
      </c>
      <c r="F203" s="183" t="s">
        <v>425</v>
      </c>
      <c r="G203" s="69"/>
      <c r="H203" s="218">
        <v>0</v>
      </c>
      <c r="I203" s="71"/>
      <c r="J203" s="218">
        <v>3195</v>
      </c>
      <c r="K203" s="71"/>
      <c r="L203" s="218">
        <v>3195</v>
      </c>
      <c r="M203" s="71"/>
      <c r="N203" s="220">
        <v>6390</v>
      </c>
    </row>
    <row r="204" spans="1:14" x14ac:dyDescent="0.25">
      <c r="A204" s="137" t="s">
        <v>107</v>
      </c>
      <c r="B204" s="136" t="s">
        <v>106</v>
      </c>
      <c r="C204" s="178"/>
      <c r="D204" s="178"/>
      <c r="E204" s="178"/>
      <c r="F204" s="229"/>
      <c r="G204" s="69"/>
      <c r="H204" s="71"/>
      <c r="I204" s="71"/>
      <c r="J204" s="71"/>
      <c r="K204" s="71"/>
      <c r="L204" s="71"/>
      <c r="M204" s="71"/>
      <c r="N204" s="73"/>
    </row>
    <row r="205" spans="1:14" x14ac:dyDescent="0.25">
      <c r="A205" s="137" t="s">
        <v>109</v>
      </c>
      <c r="B205" s="136" t="s">
        <v>108</v>
      </c>
      <c r="C205" s="138"/>
      <c r="D205" s="138"/>
      <c r="E205" s="138"/>
      <c r="F205" s="151"/>
      <c r="G205" s="69"/>
      <c r="H205" s="71"/>
      <c r="I205" s="71"/>
      <c r="J205" s="71"/>
      <c r="K205" s="71"/>
      <c r="L205" s="71"/>
      <c r="M205" s="71"/>
      <c r="N205" s="73"/>
    </row>
    <row r="206" spans="1:14" x14ac:dyDescent="0.25">
      <c r="A206" s="140" t="s">
        <v>99</v>
      </c>
      <c r="B206" s="142" t="s">
        <v>124</v>
      </c>
      <c r="C206" s="138"/>
      <c r="D206" s="138"/>
      <c r="E206" s="138"/>
      <c r="F206" s="151"/>
      <c r="G206" s="161">
        <f>SUM(G200:G205)</f>
        <v>0</v>
      </c>
      <c r="H206" s="159">
        <f>SUM(H205,H204,H202,H201,H200)</f>
        <v>0</v>
      </c>
      <c r="I206" s="159">
        <f>SUM(I200:I205)</f>
        <v>0</v>
      </c>
      <c r="J206" s="159">
        <f>SUM(J205,J204,J202,J201,J200)</f>
        <v>3195</v>
      </c>
      <c r="K206" s="159">
        <f>SUM(K205,K204,K202,K201,K200)</f>
        <v>2861.87</v>
      </c>
      <c r="L206" s="159">
        <f>SUM(L205,L204,L202,L201,L200)</f>
        <v>3195</v>
      </c>
      <c r="M206" s="159">
        <f>SUM(M205,M204,M202,M201,M200)</f>
        <v>5794.34</v>
      </c>
      <c r="N206" s="160">
        <f>SUM(N205,N204,N202,N201,N200)</f>
        <v>6390</v>
      </c>
    </row>
    <row r="207" spans="1:14" x14ac:dyDescent="0.25">
      <c r="A207" s="137" t="s">
        <v>168</v>
      </c>
      <c r="B207" s="162" t="s">
        <v>175</v>
      </c>
      <c r="C207" s="163"/>
      <c r="D207" s="163"/>
      <c r="E207" s="163"/>
      <c r="F207" s="164"/>
      <c r="G207" s="69"/>
      <c r="H207" s="71"/>
      <c r="I207" s="71"/>
      <c r="J207" s="71"/>
      <c r="K207" s="71"/>
      <c r="L207" s="71"/>
      <c r="M207" s="71"/>
      <c r="N207" s="73"/>
    </row>
    <row r="208" spans="1:14" ht="30" x14ac:dyDescent="0.25">
      <c r="A208" s="140" t="s">
        <v>176</v>
      </c>
      <c r="B208" s="165" t="s">
        <v>128</v>
      </c>
      <c r="C208" s="163"/>
      <c r="D208" s="163"/>
      <c r="E208" s="163"/>
      <c r="F208" s="164"/>
      <c r="G208" s="166">
        <f t="shared" ref="G208:N208" si="8">G207</f>
        <v>0</v>
      </c>
      <c r="H208" s="167">
        <f t="shared" si="8"/>
        <v>0</v>
      </c>
      <c r="I208" s="167">
        <f t="shared" si="8"/>
        <v>0</v>
      </c>
      <c r="J208" s="167">
        <f t="shared" si="8"/>
        <v>0</v>
      </c>
      <c r="K208" s="167">
        <f t="shared" si="8"/>
        <v>0</v>
      </c>
      <c r="L208" s="167">
        <f t="shared" si="8"/>
        <v>0</v>
      </c>
      <c r="M208" s="167">
        <f t="shared" si="8"/>
        <v>0</v>
      </c>
      <c r="N208" s="168">
        <f t="shared" si="8"/>
        <v>0</v>
      </c>
    </row>
    <row r="209" spans="1:14" x14ac:dyDescent="0.25">
      <c r="A209" s="137" t="s">
        <v>112</v>
      </c>
      <c r="B209" s="136" t="s">
        <v>111</v>
      </c>
      <c r="C209" s="189"/>
      <c r="D209" s="189"/>
      <c r="E209" s="189"/>
      <c r="F209" s="246"/>
      <c r="G209" s="69">
        <v>12489.09</v>
      </c>
      <c r="H209" s="71">
        <f>SUM(H210:H215)</f>
        <v>17392.27</v>
      </c>
      <c r="I209" s="71">
        <v>46939.44</v>
      </c>
      <c r="J209" s="71">
        <f>SUM(J210:J215)</f>
        <v>59559.54</v>
      </c>
      <c r="K209" s="71">
        <v>71307.460000000006</v>
      </c>
      <c r="L209" s="71">
        <f>SUM(L210:L215)</f>
        <v>84553.31</v>
      </c>
      <c r="M209" s="71">
        <v>107505.2</v>
      </c>
      <c r="N209" s="73">
        <f>SUM(N210:N215)</f>
        <v>117100</v>
      </c>
    </row>
    <row r="210" spans="1:14" ht="38.25" x14ac:dyDescent="0.25">
      <c r="A210" s="137"/>
      <c r="B210" s="176"/>
      <c r="C210" s="190" t="s">
        <v>446</v>
      </c>
      <c r="D210" s="190" t="s">
        <v>447</v>
      </c>
      <c r="E210" s="190" t="s">
        <v>448</v>
      </c>
      <c r="F210" s="192" t="s">
        <v>280</v>
      </c>
      <c r="G210" s="214"/>
      <c r="H210" s="221">
        <v>3461.54</v>
      </c>
      <c r="I210" s="216"/>
      <c r="J210" s="221">
        <v>6923.08</v>
      </c>
      <c r="K210" s="216"/>
      <c r="L210" s="221">
        <v>10384.620000000001</v>
      </c>
      <c r="M210" s="216"/>
      <c r="N210" s="222">
        <v>15000</v>
      </c>
    </row>
    <row r="211" spans="1:14" ht="38.25" x14ac:dyDescent="0.25">
      <c r="A211" s="137"/>
      <c r="B211" s="176"/>
      <c r="C211" s="197" t="s">
        <v>449</v>
      </c>
      <c r="D211" s="197" t="s">
        <v>450</v>
      </c>
      <c r="E211" s="197" t="s">
        <v>451</v>
      </c>
      <c r="F211" s="198" t="s">
        <v>191</v>
      </c>
      <c r="G211" s="223"/>
      <c r="H211" s="224">
        <v>1987.5</v>
      </c>
      <c r="I211" s="225"/>
      <c r="J211" s="224">
        <v>6348</v>
      </c>
      <c r="K211" s="225"/>
      <c r="L211" s="224">
        <v>8883</v>
      </c>
      <c r="M211" s="225"/>
      <c r="N211" s="226">
        <v>15000</v>
      </c>
    </row>
    <row r="212" spans="1:14" ht="38.25" x14ac:dyDescent="0.25">
      <c r="A212" s="137"/>
      <c r="B212" s="176"/>
      <c r="C212" s="197" t="s">
        <v>452</v>
      </c>
      <c r="D212" s="197" t="s">
        <v>453</v>
      </c>
      <c r="E212" s="197" t="s">
        <v>454</v>
      </c>
      <c r="F212" s="198" t="s">
        <v>280</v>
      </c>
      <c r="G212" s="223"/>
      <c r="H212" s="224">
        <v>5769.23</v>
      </c>
      <c r="I212" s="225"/>
      <c r="J212" s="224">
        <v>11538.46</v>
      </c>
      <c r="K212" s="225"/>
      <c r="L212" s="224">
        <v>17307.689999999999</v>
      </c>
      <c r="M212" s="225"/>
      <c r="N212" s="226">
        <v>25000</v>
      </c>
    </row>
    <row r="213" spans="1:14" ht="38.25" x14ac:dyDescent="0.25">
      <c r="A213" s="137"/>
      <c r="B213" s="176"/>
      <c r="C213" s="197" t="s">
        <v>455</v>
      </c>
      <c r="D213" s="197" t="s">
        <v>456</v>
      </c>
      <c r="E213" s="197" t="s">
        <v>457</v>
      </c>
      <c r="F213" s="198" t="s">
        <v>214</v>
      </c>
      <c r="G213" s="223"/>
      <c r="H213" s="224">
        <v>250</v>
      </c>
      <c r="I213" s="225"/>
      <c r="J213" s="224">
        <v>500</v>
      </c>
      <c r="K213" s="225"/>
      <c r="L213" s="224">
        <v>750</v>
      </c>
      <c r="M213" s="225"/>
      <c r="N213" s="226">
        <v>1000</v>
      </c>
    </row>
    <row r="214" spans="1:14" ht="38.25" x14ac:dyDescent="0.25">
      <c r="A214" s="137"/>
      <c r="B214" s="176"/>
      <c r="C214" s="197" t="s">
        <v>458</v>
      </c>
      <c r="D214" s="197" t="s">
        <v>459</v>
      </c>
      <c r="E214" s="197" t="s">
        <v>460</v>
      </c>
      <c r="F214" s="198" t="s">
        <v>191</v>
      </c>
      <c r="G214" s="223"/>
      <c r="H214" s="224">
        <v>4824</v>
      </c>
      <c r="I214" s="225"/>
      <c r="J214" s="224">
        <v>33150</v>
      </c>
      <c r="K214" s="225"/>
      <c r="L214" s="224">
        <v>46128</v>
      </c>
      <c r="M214" s="225"/>
      <c r="N214" s="226">
        <v>60000</v>
      </c>
    </row>
    <row r="215" spans="1:14" ht="25.5" x14ac:dyDescent="0.25">
      <c r="A215" s="137"/>
      <c r="B215" s="176"/>
      <c r="C215" s="177" t="s">
        <v>461</v>
      </c>
      <c r="D215" s="177" t="s">
        <v>462</v>
      </c>
      <c r="E215" s="177" t="s">
        <v>463</v>
      </c>
      <c r="F215" s="181" t="s">
        <v>191</v>
      </c>
      <c r="G215" s="213"/>
      <c r="H215" s="217">
        <v>1100</v>
      </c>
      <c r="I215" s="215"/>
      <c r="J215" s="217">
        <v>1100</v>
      </c>
      <c r="K215" s="215"/>
      <c r="L215" s="217">
        <v>1100</v>
      </c>
      <c r="M215" s="215"/>
      <c r="N215" s="219">
        <v>1100</v>
      </c>
    </row>
    <row r="216" spans="1:14" x14ac:dyDescent="0.25">
      <c r="A216" s="137" t="s">
        <v>114</v>
      </c>
      <c r="B216" s="136" t="s">
        <v>113</v>
      </c>
      <c r="C216" s="179"/>
      <c r="D216" s="179"/>
      <c r="E216" s="179"/>
      <c r="F216" s="231"/>
      <c r="G216" s="69">
        <v>453.33</v>
      </c>
      <c r="H216" s="71">
        <f>SUM(H217:H220)</f>
        <v>3066</v>
      </c>
      <c r="I216" s="71">
        <v>1969.23</v>
      </c>
      <c r="J216" s="71">
        <f>SUM(J217:J220)</f>
        <v>6571</v>
      </c>
      <c r="K216" s="71">
        <v>12466.93</v>
      </c>
      <c r="L216" s="71">
        <f>SUM(L217:L220)</f>
        <v>17625</v>
      </c>
      <c r="M216" s="71">
        <v>12706.93</v>
      </c>
      <c r="N216" s="73">
        <f>SUM(N217:N220)</f>
        <v>19500</v>
      </c>
    </row>
    <row r="217" spans="1:14" ht="25.5" x14ac:dyDescent="0.25">
      <c r="A217" s="137"/>
      <c r="B217" s="176"/>
      <c r="C217" s="190" t="s">
        <v>464</v>
      </c>
      <c r="D217" s="190" t="s">
        <v>465</v>
      </c>
      <c r="E217" s="190" t="s">
        <v>466</v>
      </c>
      <c r="F217" s="192" t="s">
        <v>214</v>
      </c>
      <c r="G217" s="214"/>
      <c r="H217" s="221">
        <v>875</v>
      </c>
      <c r="I217" s="216"/>
      <c r="J217" s="221">
        <v>1750</v>
      </c>
      <c r="K217" s="216"/>
      <c r="L217" s="221">
        <v>2625</v>
      </c>
      <c r="M217" s="216"/>
      <c r="N217" s="222">
        <v>3500</v>
      </c>
    </row>
    <row r="218" spans="1:14" ht="25.5" x14ac:dyDescent="0.25">
      <c r="A218" s="137"/>
      <c r="B218" s="176"/>
      <c r="C218" s="197" t="s">
        <v>467</v>
      </c>
      <c r="D218" s="197" t="s">
        <v>468</v>
      </c>
      <c r="E218" s="197" t="s">
        <v>469</v>
      </c>
      <c r="F218" s="198" t="s">
        <v>191</v>
      </c>
      <c r="G218" s="223"/>
      <c r="H218" s="224">
        <v>0</v>
      </c>
      <c r="I218" s="225"/>
      <c r="J218" s="224">
        <v>1038</v>
      </c>
      <c r="K218" s="225"/>
      <c r="L218" s="224">
        <v>10000</v>
      </c>
      <c r="M218" s="225"/>
      <c r="N218" s="226">
        <v>10000</v>
      </c>
    </row>
    <row r="219" spans="1:14" ht="25.5" x14ac:dyDescent="0.25">
      <c r="A219" s="137"/>
      <c r="B219" s="176"/>
      <c r="C219" s="197" t="s">
        <v>470</v>
      </c>
      <c r="D219" s="197" t="s">
        <v>468</v>
      </c>
      <c r="E219" s="197" t="s">
        <v>469</v>
      </c>
      <c r="F219" s="198" t="s">
        <v>191</v>
      </c>
      <c r="G219" s="223"/>
      <c r="H219" s="224">
        <v>2191</v>
      </c>
      <c r="I219" s="225"/>
      <c r="J219" s="224">
        <v>3783</v>
      </c>
      <c r="K219" s="225"/>
      <c r="L219" s="224">
        <v>5000</v>
      </c>
      <c r="M219" s="225"/>
      <c r="N219" s="226">
        <v>5000</v>
      </c>
    </row>
    <row r="220" spans="1:14" ht="25.5" x14ac:dyDescent="0.25">
      <c r="A220" s="137"/>
      <c r="B220" s="176"/>
      <c r="C220" s="177" t="s">
        <v>471</v>
      </c>
      <c r="D220" s="177" t="s">
        <v>465</v>
      </c>
      <c r="E220" s="177" t="s">
        <v>466</v>
      </c>
      <c r="F220" s="181" t="s">
        <v>191</v>
      </c>
      <c r="G220" s="213"/>
      <c r="H220" s="217">
        <v>0</v>
      </c>
      <c r="I220" s="215"/>
      <c r="J220" s="217">
        <v>0</v>
      </c>
      <c r="K220" s="215"/>
      <c r="L220" s="217">
        <v>0</v>
      </c>
      <c r="M220" s="215"/>
      <c r="N220" s="219">
        <v>1000</v>
      </c>
    </row>
    <row r="221" spans="1:14" x14ac:dyDescent="0.25">
      <c r="A221" s="140" t="s">
        <v>110</v>
      </c>
      <c r="B221" s="142" t="s">
        <v>123</v>
      </c>
      <c r="C221" s="178"/>
      <c r="D221" s="178"/>
      <c r="E221" s="178"/>
      <c r="F221" s="229"/>
      <c r="G221" s="169">
        <f t="shared" ref="G221:N221" si="9">+G209+G216</f>
        <v>12942.42</v>
      </c>
      <c r="H221" s="170">
        <f t="shared" si="9"/>
        <v>20458.27</v>
      </c>
      <c r="I221" s="170">
        <f t="shared" si="9"/>
        <v>48908.670000000006</v>
      </c>
      <c r="J221" s="170">
        <f t="shared" si="9"/>
        <v>66130.540000000008</v>
      </c>
      <c r="K221" s="170">
        <f t="shared" si="9"/>
        <v>83774.390000000014</v>
      </c>
      <c r="L221" s="170">
        <f t="shared" si="9"/>
        <v>102178.31</v>
      </c>
      <c r="M221" s="170">
        <f t="shared" si="9"/>
        <v>120212.13</v>
      </c>
      <c r="N221" s="171">
        <f t="shared" si="9"/>
        <v>136600</v>
      </c>
    </row>
    <row r="222" spans="1:14" ht="17.25" x14ac:dyDescent="0.25">
      <c r="A222" s="172" t="s">
        <v>137</v>
      </c>
      <c r="B222" s="37" t="s">
        <v>144</v>
      </c>
      <c r="C222" s="129"/>
      <c r="D222" s="129"/>
      <c r="E222" s="129"/>
      <c r="F222" s="130"/>
      <c r="G222" s="173"/>
      <c r="H222" s="174">
        <v>0</v>
      </c>
      <c r="I222" s="174"/>
      <c r="J222" s="174">
        <v>0</v>
      </c>
      <c r="K222" s="174"/>
      <c r="L222" s="174">
        <v>0</v>
      </c>
      <c r="M222" s="174"/>
      <c r="N222" s="175">
        <v>0</v>
      </c>
    </row>
    <row r="223" spans="1:14" x14ac:dyDescent="0.25">
      <c r="A223" s="260" t="s">
        <v>132</v>
      </c>
      <c r="B223" s="261"/>
      <c r="C223" s="131"/>
      <c r="D223" s="131"/>
      <c r="E223" s="131"/>
      <c r="F223" s="131"/>
      <c r="G223" s="121">
        <f t="shared" ref="G223:N223" si="10">+G222+G221+G208+G206+G199+G194+G185</f>
        <v>159247.67999999999</v>
      </c>
      <c r="H223" s="122">
        <f t="shared" si="10"/>
        <v>107254.24</v>
      </c>
      <c r="I223" s="122">
        <f t="shared" si="10"/>
        <v>410818.16000000003</v>
      </c>
      <c r="J223" s="122">
        <f t="shared" si="10"/>
        <v>245117.31</v>
      </c>
      <c r="K223" s="122">
        <f t="shared" si="10"/>
        <v>601342.46</v>
      </c>
      <c r="L223" s="122">
        <f t="shared" si="10"/>
        <v>357185.19</v>
      </c>
      <c r="M223" s="122">
        <f t="shared" si="10"/>
        <v>819215.69</v>
      </c>
      <c r="N223" s="123">
        <f t="shared" si="10"/>
        <v>973435.37</v>
      </c>
    </row>
    <row r="224" spans="1:14" x14ac:dyDescent="0.25">
      <c r="A224" s="260" t="s">
        <v>174</v>
      </c>
      <c r="B224" s="261"/>
      <c r="C224" s="128"/>
      <c r="D224" s="128"/>
      <c r="E224" s="128"/>
      <c r="F224" s="128"/>
      <c r="G224" s="2"/>
      <c r="H224" s="86">
        <v>0</v>
      </c>
      <c r="I224" s="3"/>
      <c r="J224" s="86">
        <v>0</v>
      </c>
      <c r="K224" s="3"/>
      <c r="L224" s="86">
        <v>0</v>
      </c>
      <c r="M224" s="3"/>
      <c r="N224" s="88">
        <v>0</v>
      </c>
    </row>
    <row r="225" spans="1:14" x14ac:dyDescent="0.25">
      <c r="A225" s="17"/>
      <c r="B225" s="42"/>
      <c r="C225" s="42"/>
      <c r="D225" s="42"/>
      <c r="E225" s="42"/>
      <c r="F225" s="42"/>
      <c r="G225" s="43"/>
      <c r="H225" s="43"/>
      <c r="I225" s="43"/>
      <c r="J225" s="43"/>
      <c r="K225" s="43"/>
      <c r="L225" s="43"/>
      <c r="M225" s="43"/>
      <c r="N225" s="44"/>
    </row>
    <row r="226" spans="1:14" x14ac:dyDescent="0.25">
      <c r="A226" s="45"/>
      <c r="B226" s="46" t="s">
        <v>129</v>
      </c>
      <c r="C226" s="132"/>
      <c r="D226" s="132"/>
      <c r="E226" s="132"/>
      <c r="F226" s="132"/>
      <c r="G226" s="122">
        <f t="shared" ref="G226:N226" si="11">+G99-G223</f>
        <v>249201.59000000003</v>
      </c>
      <c r="H226" s="122">
        <f t="shared" si="11"/>
        <v>287668.97000000003</v>
      </c>
      <c r="I226" s="122">
        <f t="shared" si="11"/>
        <v>252614.15000000002</v>
      </c>
      <c r="J226" s="122">
        <f t="shared" si="11"/>
        <v>325258.53999999998</v>
      </c>
      <c r="K226" s="122">
        <f t="shared" si="11"/>
        <v>256283.16000000015</v>
      </c>
      <c r="L226" s="122">
        <f t="shared" si="11"/>
        <v>345471.90000000008</v>
      </c>
      <c r="M226" s="122">
        <f t="shared" si="11"/>
        <v>285693.70000000019</v>
      </c>
      <c r="N226" s="123">
        <f t="shared" si="11"/>
        <v>743161.0199999999</v>
      </c>
    </row>
    <row r="227" spans="1:14" s="23" customFormat="1" x14ac:dyDescent="0.2">
      <c r="A227" s="45"/>
      <c r="B227" s="46" t="s">
        <v>163</v>
      </c>
      <c r="C227" s="133"/>
      <c r="D227" s="133"/>
      <c r="E227" s="133"/>
      <c r="F227" s="133"/>
      <c r="G227" s="4"/>
      <c r="H227" s="126">
        <f>+H100-H224</f>
        <v>1828.82</v>
      </c>
      <c r="I227" s="5"/>
      <c r="J227" s="126">
        <f>+J100-J224</f>
        <v>1828.82</v>
      </c>
      <c r="K227" s="5"/>
      <c r="L227" s="126">
        <f>+L100-L224</f>
        <v>1828.82</v>
      </c>
      <c r="M227" s="5"/>
      <c r="N227" s="124">
        <f>+N100-N224</f>
        <v>1828.82</v>
      </c>
    </row>
    <row r="228" spans="1:14" s="23" customFormat="1" x14ac:dyDescent="0.25">
      <c r="A228" s="47"/>
      <c r="B228" s="46" t="s">
        <v>134</v>
      </c>
      <c r="C228" s="132"/>
      <c r="D228" s="132"/>
      <c r="E228" s="132"/>
      <c r="F228" s="132"/>
      <c r="G228" s="122">
        <v>0</v>
      </c>
      <c r="H228" s="122">
        <f>IF(H226&lt;0,-H226,0)</f>
        <v>0</v>
      </c>
      <c r="I228" s="122">
        <v>0</v>
      </c>
      <c r="J228" s="122">
        <f>IF(J226&lt;0,-J226,0)</f>
        <v>0</v>
      </c>
      <c r="K228" s="122">
        <v>0</v>
      </c>
      <c r="L228" s="122">
        <f>IF(L226&lt;0,-L226,0)</f>
        <v>0</v>
      </c>
      <c r="M228" s="122">
        <v>0</v>
      </c>
      <c r="N228" s="125">
        <f>IF(N226&lt;0,-N226,0)</f>
        <v>0</v>
      </c>
    </row>
    <row r="229" spans="1:14" s="6" customFormat="1" ht="21" customHeight="1" x14ac:dyDescent="0.2">
      <c r="A229" s="274" t="s">
        <v>149</v>
      </c>
      <c r="B229" s="274"/>
      <c r="C229" s="274"/>
      <c r="D229" s="274"/>
      <c r="E229" s="274"/>
      <c r="F229" s="274"/>
      <c r="G229" s="274"/>
      <c r="H229" s="274"/>
      <c r="I229" s="274"/>
      <c r="J229" s="274"/>
      <c r="K229" s="274"/>
      <c r="L229" s="274"/>
      <c r="M229" s="274"/>
      <c r="N229" s="274"/>
    </row>
    <row r="230" spans="1:14" s="6" customFormat="1" ht="21" customHeight="1" x14ac:dyDescent="0.2">
      <c r="A230" s="275" t="s">
        <v>151</v>
      </c>
      <c r="B230" s="275"/>
      <c r="C230" s="275"/>
      <c r="D230" s="275"/>
      <c r="E230" s="275"/>
      <c r="F230" s="275"/>
      <c r="G230" s="275"/>
      <c r="H230" s="275"/>
      <c r="I230" s="275"/>
      <c r="J230" s="275"/>
      <c r="K230" s="275"/>
      <c r="L230" s="275"/>
      <c r="M230" s="275"/>
      <c r="N230" s="275"/>
    </row>
    <row r="231" spans="1:14" s="6" customFormat="1" ht="21" customHeight="1" x14ac:dyDescent="0.2">
      <c r="A231" s="265" t="s">
        <v>167</v>
      </c>
      <c r="B231" s="265"/>
      <c r="C231" s="265"/>
      <c r="D231" s="265"/>
      <c r="E231" s="265"/>
      <c r="F231" s="265"/>
      <c r="G231" s="265"/>
      <c r="H231" s="265"/>
      <c r="I231" s="265"/>
      <c r="J231" s="265"/>
      <c r="K231" s="265"/>
      <c r="L231" s="265"/>
      <c r="M231" s="265"/>
      <c r="N231" s="265"/>
    </row>
  </sheetData>
  <sheetProtection password="D3C7" sheet="1" objects="1" scenarios="1"/>
  <mergeCells count="39">
    <mergeCell ref="A223:B223"/>
    <mergeCell ref="A224:B224"/>
    <mergeCell ref="A229:N229"/>
    <mergeCell ref="A230:N230"/>
    <mergeCell ref="A231:N231"/>
    <mergeCell ref="F102:F104"/>
    <mergeCell ref="G102:N102"/>
    <mergeCell ref="G103:H103"/>
    <mergeCell ref="I103:J103"/>
    <mergeCell ref="K103:L103"/>
    <mergeCell ref="M103:N103"/>
    <mergeCell ref="E102:E104"/>
    <mergeCell ref="A100:B100"/>
    <mergeCell ref="A102:A104"/>
    <mergeCell ref="B102:B104"/>
    <mergeCell ref="C102:C104"/>
    <mergeCell ref="D102:D104"/>
    <mergeCell ref="A99:B99"/>
    <mergeCell ref="A8:N8"/>
    <mergeCell ref="A9:N9"/>
    <mergeCell ref="A11:A13"/>
    <mergeCell ref="B11:B13"/>
    <mergeCell ref="C11:C13"/>
    <mergeCell ref="D11:D13"/>
    <mergeCell ref="E11:E13"/>
    <mergeCell ref="F11:F13"/>
    <mergeCell ref="G11:N11"/>
    <mergeCell ref="G12:H12"/>
    <mergeCell ref="I12:J12"/>
    <mergeCell ref="K12:L12"/>
    <mergeCell ref="M12:N12"/>
    <mergeCell ref="A97:B97"/>
    <mergeCell ref="A98:B98"/>
    <mergeCell ref="A7:N7"/>
    <mergeCell ref="B1:N2"/>
    <mergeCell ref="A3:N3"/>
    <mergeCell ref="A4:N4"/>
    <mergeCell ref="A5:N5"/>
    <mergeCell ref="A6:N6"/>
  </mergeCells>
  <pageMargins left="0.31496062992126" right="0.118110236220472" top="0.15748031496063" bottom="0" header="0" footer="0"/>
  <pageSetup paperSize="9" scale="10" fitToHeight="2" orientation="landscape"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p:properties xmlns:p="http://schemas.microsoft.com/office/2006/metadata/properties" xmlns:xsi="http://www.w3.org/2001/XMLSchema-instance" xmlns:pc="http://schemas.microsoft.com/office/infopath/2007/PartnerControls">
  <documentManagement>
    <lcf76f155ced4ddcb4097134ff3c332f xmlns="39181f08-ffbf-41b9-84bb-0e6e26d71456">
      <Terms xmlns="http://schemas.microsoft.com/office/infopath/2007/PartnerControls"/>
    </lcf76f155ced4ddcb4097134ff3c332f>
    <lcf76f155ced4ddcb4097134ff3c332f xmlns="9cc90f11-fee5-406f-a820-860b106a1cc6" xsi:nil="true"/>
    <TaxCatchAll xmlns="c93b5c13-29b0-49d7-8816-e7b7dff46aa9" xsi:nil="true"/>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ct:contentTypeSchema xmlns:ct="http://schemas.microsoft.com/office/2006/metadata/contentType" xmlns:ma="http://schemas.microsoft.com/office/2006/metadata/properties/metaAttributes" ct:_="" ma:_="" ma:contentTypeName="Document" ma:contentTypeID="0x010100A38092C1D93B214E9FDDB8030DCEB148" ma:contentTypeVersion="7" ma:contentTypeDescription="Creare un nuovo documento." ma:contentTypeScope="" ma:versionID="b5b69c9e143313e6f0c93131acee0e67">
  <xsd:schema xmlns:xsd="http://www.w3.org/2001/XMLSchema" xmlns:xs="http://www.w3.org/2001/XMLSchema" xmlns:p="http://schemas.microsoft.com/office/2006/metadata/properties" xmlns:ns2="9cc90f11-fee5-406f-a820-860b106a1cc6" xmlns:ns3="f608fc74-7745-49b0-8ef6-4728b6ae7aa1" xmlns:ns4="39181f08-ffbf-41b9-84bb-0e6e26d71456" xmlns:ns5="c93b5c13-29b0-49d7-8816-e7b7dff46aa9" targetNamespace="http://schemas.microsoft.com/office/2006/metadata/properties" ma:root="true" ma:fieldsID="e797b0f19aae9653170ff0f483c3ad8c" ns2:_="" ns3:_="" ns4:_="" ns5:_="">
    <xsd:import namespace="9cc90f11-fee5-406f-a820-860b106a1cc6"/>
    <xsd:import namespace="f608fc74-7745-49b0-8ef6-4728b6ae7aa1"/>
    <xsd:import namespace="39181f08-ffbf-41b9-84bb-0e6e26d71456"/>
    <xsd:import namespace="c93b5c13-29b0-49d7-8816-e7b7dff46aa9"/>
    <xsd:element name="properties">
      <xsd:complexType>
        <xsd:sequence>
          <xsd:element name="documentManagement">
            <xsd:complexType>
              <xsd:all>
                <xsd:element ref="ns2:MediaServiceMetadata" minOccurs="0"/>
                <xsd:element ref="ns2:MediaServiceFastMetadata" minOccurs="0"/>
                <xsd:element ref="ns2:MediaServiceDateTaken" minOccurs="0"/>
                <xsd:element ref="ns2:MediaServiceAutoTags" minOccurs="0"/>
                <xsd:element ref="ns2:MediaServiceOCR" minOccurs="0"/>
                <xsd:element ref="ns2:MediaServiceGenerationTime" minOccurs="0"/>
                <xsd:element ref="ns2:MediaServiceEventHashCode" minOccurs="0"/>
                <xsd:element ref="ns2:MediaLengthInSeconds" minOccurs="0"/>
                <xsd:element ref="ns2:lcf76f155ced4ddcb4097134ff3c332f" minOccurs="0"/>
                <xsd:element ref="ns3:SharedWithUsers" minOccurs="0"/>
                <xsd:element ref="ns3:SharedWithDetails" minOccurs="0"/>
                <xsd:element ref="ns2:MediaServiceLocation" minOccurs="0"/>
                <xsd:element ref="ns2:MediaServiceObjectDetectorVersions" minOccurs="0"/>
                <xsd:element ref="ns2:MediaServiceSearchProperties" minOccurs="0"/>
                <xsd:element ref="ns4:lcf76f155ced4ddcb4097134ff3c332f" minOccurs="0"/>
                <xsd:element ref="ns5: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cc90f11-fee5-406f-a820-860b106a1cc6"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0" nillable="true" ma:displayName="MediaServiceDateTaken" ma:hidden="true" ma:internalName="MediaServiceDateTaken" ma:readOnly="true">
      <xsd:simpleType>
        <xsd:restriction base="dms:Text"/>
      </xsd:simpleType>
    </xsd:element>
    <xsd:element name="MediaServiceAutoTags" ma:index="11" nillable="true" ma:displayName="Tags" ma:internalName="MediaServiceAutoTags" ma:readOnly="true">
      <xsd:simpleType>
        <xsd:restriction base="dms:Text"/>
      </xsd:simpleType>
    </xsd:element>
    <xsd:element name="MediaServiceOCR" ma:index="12" nillable="true" ma:displayName="Extracted Text" ma:internalName="MediaServiceOCR" ma:readOnly="true">
      <xsd:simpleType>
        <xsd:restriction base="dms:Note">
          <xsd:maxLength value="255"/>
        </xsd:restriction>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6" nillable="true" ma:displayName="Tag immagine_0" ma:hidden="true" ma:internalName="lcf76f155ced4ddcb4097134ff3c332f">
      <xsd:simpleType>
        <xsd:restriction base="dms:Note"/>
      </xsd:simpleType>
    </xsd:element>
    <xsd:element name="MediaServiceLocation" ma:index="19" nillable="true" ma:displayName="Location" ma:description="" ma:indexed="true" ma:internalName="MediaServiceLocation" ma:readOnly="true">
      <xsd:simpleType>
        <xsd:restriction base="dms:Text"/>
      </xsd:simpleType>
    </xsd:element>
    <xsd:element name="MediaServiceObjectDetectorVersions" ma:index="20"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1"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f608fc74-7745-49b0-8ef6-4728b6ae7aa1" elementFormDefault="qualified">
    <xsd:import namespace="http://schemas.microsoft.com/office/2006/documentManagement/types"/>
    <xsd:import namespace="http://schemas.microsoft.com/office/infopath/2007/PartnerControls"/>
    <xsd:element name="SharedWithUsers" ma:index="17" nillable="true" ma:displayName="Condivis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8" nillable="true" ma:displayName="Condiviso con dettagli" ma:internalName="SharedWithDetails" ma:readOnly="true">
      <xsd:simpleType>
        <xsd:restriction base="dms:Note">
          <xsd:maxLength value="255"/>
        </xsd:restriction>
      </xsd:simpleType>
    </xsd:element>
  </xsd:schema>
  <xsd:schema xmlns:xsd="http://www.w3.org/2001/XMLSchema" xmlns:xs="http://www.w3.org/2001/XMLSchema" xmlns:dms="http://schemas.microsoft.com/office/2006/documentManagement/types" xmlns:pc="http://schemas.microsoft.com/office/infopath/2007/PartnerControls" targetNamespace="39181f08-ffbf-41b9-84bb-0e6e26d71456" elementFormDefault="qualified">
    <xsd:import namespace="http://schemas.microsoft.com/office/2006/documentManagement/types"/>
    <xsd:import namespace="http://schemas.microsoft.com/office/infopath/2007/PartnerControls"/>
    <xsd:element name="lcf76f155ced4ddcb4097134ff3c332f" ma:index="23" nillable="true" ma:taxonomy="true" ma:internalName="lcf76f155ced4ddcb4097134ff3c332f0" ma:taxonomyFieldName="MediaServiceImageTags" ma:displayName="Image Tags" ma:readOnly="false" ma:fieldId="{5cf76f15-5ced-4ddc-b409-7134ff3c332f}" ma:taxonomyMulti="true" ma:sspId="573104c0-870b-4bc5-afd2-a0eb7d554cce"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c93b5c13-29b0-49d7-8816-e7b7dff46aa9" elementFormDefault="qualified">
    <xsd:import namespace="http://schemas.microsoft.com/office/2006/documentManagement/types"/>
    <xsd:import namespace="http://schemas.microsoft.com/office/infopath/2007/PartnerControls"/>
    <xsd:element name="TaxCatchAll" ma:index="24" nillable="true" ma:displayName="Taxonomy Catch All Column" ma:hidden="true" ma:list="{412911b1-6255-4896-bbbb-8c7e02cdd177}" ma:internalName="TaxCatchAll" ma:showField="CatchAllData" ma:web="c93b5c13-29b0-49d7-8816-e7b7dff46aa9">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270D80FD-67E4-45AE-808E-4721852FDFFC}">
  <ds:schemaRefs>
    <ds:schemaRef ds:uri="http://schemas.microsoft.com/office/2006/metadata/properties"/>
    <ds:schemaRef ds:uri="http://schemas.microsoft.com/office/infopath/2007/PartnerControls"/>
    <ds:schemaRef ds:uri="39181f08-ffbf-41b9-84bb-0e6e26d71456"/>
    <ds:schemaRef ds:uri="9cc90f11-fee5-406f-a820-860b106a1cc6"/>
    <ds:schemaRef ds:uri="c93b5c13-29b0-49d7-8816-e7b7dff46aa9"/>
  </ds:schemaRefs>
</ds:datastoreItem>
</file>

<file path=customXml/itemProps2.xml><?xml version="1.0" encoding="utf-8"?>
<ds:datastoreItem xmlns:ds="http://schemas.openxmlformats.org/officeDocument/2006/customXml" ds:itemID="{B9B2F0B9-428F-4430-B2D2-E647BEF0C1CF}">
  <ds:schemaRefs>
    <ds:schemaRef ds:uri="http://schemas.microsoft.com/sharepoint/v3/contenttype/forms"/>
  </ds:schemaRefs>
</ds:datastoreItem>
</file>

<file path=customXml/itemProps3.xml><?xml version="1.0" encoding="utf-8"?>
<ds:datastoreItem xmlns:ds="http://schemas.openxmlformats.org/officeDocument/2006/customXml" ds:itemID="{E5A67964-761E-4B7D-B6A1-7A3F3523165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cc90f11-fee5-406f-a820-860b106a1cc6"/>
    <ds:schemaRef ds:uri="f608fc74-7745-49b0-8ef6-4728b6ae7aa1"/>
    <ds:schemaRef ds:uri="39181f08-ffbf-41b9-84bb-0e6e26d71456"/>
    <ds:schemaRef ds:uri="c93b5c13-29b0-49d7-8816-e7b7dff46aa9"/>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4" baseType="variant">
      <vt:variant>
        <vt:lpstr>Fogli di lavoro</vt:lpstr>
      </vt:variant>
      <vt:variant>
        <vt:i4>2</vt:i4>
      </vt:variant>
      <vt:variant>
        <vt:lpstr>Intervalli denominati</vt:lpstr>
      </vt:variant>
      <vt:variant>
        <vt:i4>2</vt:i4>
      </vt:variant>
    </vt:vector>
  </HeadingPairs>
  <TitlesOfParts>
    <vt:vector size="4" baseType="lpstr">
      <vt:lpstr>Modello Piano flussi cassa</vt:lpstr>
      <vt:lpstr>ModelloPianoFlussiCassa_PEG</vt:lpstr>
      <vt:lpstr>'Modello Piano flussi cassa'!Area_stampa</vt:lpstr>
      <vt:lpstr>ModelloPianoFlussiCassa_PEG!Area_stampa</vt:lpstr>
    </vt:vector>
  </TitlesOfParts>
  <Manager/>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Comune di Torino</dc:creator>
  <cp:keywords/>
  <dc:description/>
  <cp:lastModifiedBy>Piero Cavallero</cp:lastModifiedBy>
  <cp:lastPrinted>2026-02-04T18:22:07Z</cp:lastPrinted>
  <dcterms:created xsi:type="dcterms:W3CDTF">2015-02-26T11:29:02Z</dcterms:created>
  <dcterms:modified xsi:type="dcterms:W3CDTF">2026-02-04T18:25:49Z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0x010100A38092C1D93B214E9FDDB8030DCEB148</vt:lpwstr>
  </property>
</Properties>
</file>